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tabRatio="722" firstSheet="3" activeTab="5"/>
  </bookViews>
  <sheets>
    <sheet name="1-1富源县一般公共预算收入情况表" sheetId="1" r:id="rId1"/>
    <sheet name="1-2富源县一般公共预算支出情况表" sheetId="2" r:id="rId2"/>
    <sheet name="1-3县本级一般公共预算收入情况表" sheetId="3" r:id="rId3"/>
    <sheet name="1-4县本级一般公共预算支出情况表（公开到项级）" sheetId="4" r:id="rId4"/>
    <sheet name="1-5县本级一般公共预算基本支出情况表（公开到款级）" sheetId="5" r:id="rId5"/>
    <sheet name="1-6县本级一般公共预算支出表（州、市对下转移支付项目）" sheetId="6" r:id="rId6"/>
    <sheet name="1-7富源县分地区税收返还和转移支付预算表" sheetId="7" r:id="rId7"/>
    <sheet name="1-8富源县县本级“三公”经费预算财政拨款情况统计表" sheetId="8" r:id="rId8"/>
    <sheet name="2-1富源县政府性基金预算收入情况表" sheetId="9" r:id="rId9"/>
    <sheet name="2-2富源县政府性基金预算支出情况表" sheetId="10" r:id="rId10"/>
    <sheet name="2-3县本级政府性基金预算收入情况表" sheetId="11" r:id="rId11"/>
    <sheet name="2-4县本级政府性基金预算支出情况表（公开到项级）" sheetId="12" r:id="rId12"/>
    <sheet name="2-5县本级政府性基金支出表（州、市对下转移支付）" sheetId="13" r:id="rId13"/>
    <sheet name="3-1富源县国有资本经营收入预算情况表" sheetId="14" r:id="rId14"/>
    <sheet name="3-2富源县国有资本经营支出预算情况表" sheetId="15" r:id="rId15"/>
    <sheet name="3-3县本级国有资本经营收入预算情况表" sheetId="16" r:id="rId16"/>
    <sheet name="3-4县本级国有资本经营支出预算情况表（公开到项级）" sheetId="17" r:id="rId17"/>
    <sheet name="3-5富源县国有资本经营预算转移支付表 （分地区）" sheetId="18" r:id="rId18"/>
    <sheet name="3-6国有资本经营预算转移支付表（分项目）" sheetId="19" r:id="rId19"/>
    <sheet name="4-1富源县社会保险基金收入预算情况表" sheetId="20" r:id="rId20"/>
    <sheet name="4-2富源县社会保险基金支出预算情况表" sheetId="21" r:id="rId21"/>
    <sheet name="4-3县本级社会保险基金收入预算情况表   " sheetId="22" r:id="rId22"/>
    <sheet name="4-4县本级社会保险基金支出预算情况表" sheetId="23" r:id="rId23"/>
    <sheet name="5-1 2019年地方政府债务限额及余额预算情况表" sheetId="24" r:id="rId24"/>
    <sheet name="5-2 2019年地方政府一般债务余额情况表" sheetId="25" r:id="rId25"/>
    <sheet name="5-3 本级2019年地方政府一般债务余额情况表" sheetId="26" r:id="rId26"/>
    <sheet name="5-4 2019年地方政府专项债务余额情况表" sheetId="27" r:id="rId27"/>
    <sheet name="5-5 本级2019年地方政府专项债务余额情况表（本级）" sheetId="28" r:id="rId28"/>
    <sheet name="5-6 地方政府债券发行及还本付息情况表" sheetId="29" r:id="rId29"/>
    <sheet name="5-7 富源县2020年地方政府债务限额提前下达情况表" sheetId="30" r:id="rId30"/>
    <sheet name="5-8 2020年年初新增地方政府债券资金安排表" sheetId="31" r:id="rId31"/>
    <sheet name="6-1 2020年县级重点领域项目文本公开表" sheetId="32" r:id="rId32"/>
    <sheet name="6-2 重大政策和重点项目绩效目标表" sheetId="33" r:id="rId33"/>
    <sheet name="7-1 重点工作情况解释说明汇总表" sheetId="34" r:id="rId34"/>
    <sheet name="Sheet1" sheetId="35" r:id="rId35"/>
    <sheet name="Sheet2" sheetId="36" r:id="rId36"/>
  </sheets>
  <externalReferences>
    <externalReference r:id="rId37"/>
    <externalReference r:id="rId38"/>
  </externalReferences>
  <definedNames>
    <definedName name="_xlnm._FilterDatabase" localSheetId="0" hidden="1">'1-1富源县一般公共预算收入情况表'!$A$3:$E$39</definedName>
    <definedName name="_xlnm._FilterDatabase" localSheetId="1" hidden="1">'1-2富源县一般公共预算支出情况表'!$A$3:$F$38</definedName>
    <definedName name="_xlnm._FilterDatabase" localSheetId="2" hidden="1">'1-3县本级一般公共预算收入情况表'!$A$3:$D$40</definedName>
    <definedName name="_xlnm._FilterDatabase" localSheetId="3" hidden="1">'1-4县本级一般公共预算支出情况表（公开到项级）'!$A$3:$D$1317</definedName>
    <definedName name="_xlnm._FilterDatabase" localSheetId="4" hidden="1">'1-5县本级一般公共预算基本支出情况表（公开到款级）'!$A$3:$B$46</definedName>
    <definedName name="_xlnm._FilterDatabase" localSheetId="8" hidden="1">'2-1富源县政府性基金预算收入情况表'!$A$3:$D$33</definedName>
    <definedName name="_xlnm._FilterDatabase" localSheetId="9" hidden="1">'2-2富源县政府性基金预算支出情况表'!$A$3:$D$242</definedName>
    <definedName name="_xlnm._FilterDatabase" localSheetId="10" hidden="1">'2-3县本级政府性基金预算收入情况表'!$A$3:$D$36</definedName>
    <definedName name="_xlnm._FilterDatabase" localSheetId="11" hidden="1">'2-4县本级政府性基金预算支出情况表（公开到项级）'!$A$3:$D$245</definedName>
    <definedName name="_xlnm._FilterDatabase" localSheetId="12" hidden="1">'2-5县本级政府性基金支出表（州、市对下转移支付）'!$A$3:$D$15</definedName>
    <definedName name="_xlnm._FilterDatabase" localSheetId="13" hidden="1">'3-1富源县国有资本经营收入预算情况表'!$A$3:$D$39</definedName>
    <definedName name="_xlnm._FilterDatabase" localSheetId="14" hidden="1">'3-2富源县国有资本经营支出预算情况表'!$A$3:$D$27</definedName>
    <definedName name="_xlnm._FilterDatabase" localSheetId="15" hidden="1">'3-3县本级国有资本经营收入预算情况表'!$A$3:$D$31</definedName>
    <definedName name="_xlnm._FilterDatabase" localSheetId="16" hidden="1">'3-4县本级国有资本经营支出预算情况表（公开到项级）'!$A$3:$D$21</definedName>
    <definedName name="_xlnm._FilterDatabase" localSheetId="19" hidden="1">'4-1富源县社会保险基金收入预算情况表'!$A$3:$D$42</definedName>
    <definedName name="_xlnm._FilterDatabase" localSheetId="20" hidden="1">'4-2富源县社会保险基金支出预算情况表'!$A$3:$D$24</definedName>
    <definedName name="_xlnm._FilterDatabase" localSheetId="21" hidden="1">'4-3县本级社会保险基金收入预算情况表   '!$A$3:$D$42</definedName>
    <definedName name="_xlnm._FilterDatabase" localSheetId="22" hidden="1">'4-4县本级社会保险基金支出预算情况表'!$A$3:$D$24</definedName>
    <definedName name="_xlnm._FilterDatabase" localSheetId="5" hidden="1">'1-6县本级一般公共预算支出表（州、市对下转移支付项目）'!$A$3:$B$3</definedName>
    <definedName name="_lst_r_地方财政预算表2015年全省汇总_10_科目编码名称" localSheetId="19">[1]_ESList!$A$1:$A$27</definedName>
    <definedName name="_lst_r_地方财政预算表2015年全省汇总_10_科目编码名称" localSheetId="20">[1]_ESList!$A$1:$A$27</definedName>
    <definedName name="_lst_r_地方财政预算表2015年全省汇总_10_科目编码名称" localSheetId="21">[1]_ESList!$A$1:$A$27</definedName>
    <definedName name="_lst_r_地方财政预算表2015年全省汇总_10_科目编码名称" localSheetId="22">[1]_ESList!$A$1:$A$27</definedName>
    <definedName name="_lst_r_地方财政预算表2015年全省汇总_10_科目编码名称">[2]_ESList!$A$1:$A$27</definedName>
    <definedName name="_xlnm.Print_Area" localSheetId="0">'1-1富源县一般公共预算收入情况表'!$A$1:$D$39</definedName>
    <definedName name="_xlnm.Print_Area" localSheetId="1">'1-2富源县一般公共预算支出情况表'!$A$1:$D$38</definedName>
    <definedName name="_xlnm.Print_Area" localSheetId="2">'1-3县本级一般公共预算收入情况表'!$A$1:$D$40</definedName>
    <definedName name="_xlnm.Print_Area" localSheetId="3">'1-4县本级一般公共预算支出情况表（公开到项级）'!$A$1:$D$1317</definedName>
    <definedName name="_xlnm.Print_Area" localSheetId="4">'1-5县本级一般公共预算基本支出情况表（公开到款级）'!$A$1:$B$46</definedName>
    <definedName name="_xlnm.Print_Area" localSheetId="5">'1-6县本级一般公共预算支出表（州、市对下转移支付项目）'!$A$1:$B$94</definedName>
    <definedName name="_xlnm.Print_Area" localSheetId="6">'1-7富源县分地区税收返还和转移支付预算表'!$A$1:$E$7</definedName>
    <definedName name="_xlnm.Print_Area" localSheetId="8">'2-1富源县政府性基金预算收入情况表'!$A$1:$D$33</definedName>
    <definedName name="_xlnm.Print_Area" localSheetId="9">'2-2富源县政府性基金预算支出情况表'!$A$1:$D$242</definedName>
    <definedName name="_xlnm.Print_Area" localSheetId="10">'2-3县本级政府性基金预算收入情况表'!$A$1:$D$36</definedName>
    <definedName name="_xlnm.Print_Area" localSheetId="11">'2-4县本级政府性基金预算支出情况表（公开到项级）'!$A$1:$D$243</definedName>
    <definedName name="_xlnm.Print_Area" localSheetId="12">'2-5县本级政府性基金支出表（州、市对下转移支付）'!$A$1:$D$15</definedName>
    <definedName name="_xlnm.Print_Area" localSheetId="13">'3-1富源县国有资本经营收入预算情况表'!$A$1:$D$39</definedName>
    <definedName name="_xlnm.Print_Area" localSheetId="14">'3-2富源县国有资本经营支出预算情况表'!$A$1:$D$27</definedName>
    <definedName name="_xlnm.Print_Area" localSheetId="15">'3-3县本级国有资本经营收入预算情况表'!$A$1:$D$31</definedName>
    <definedName name="_xlnm.Print_Area" localSheetId="16">'3-4县本级国有资本经营支出预算情况表（公开到项级）'!$A$1:$D$21</definedName>
    <definedName name="_xlnm.Print_Area" localSheetId="17">'3-5富源县国有资本经营预算转移支付表 （分地区）'!$A$1:$B$6</definedName>
    <definedName name="_xlnm.Print_Area" localSheetId="18">'3-6国有资本经营预算转移支付表（分项目）'!$A$1:$B$14</definedName>
    <definedName name="_xlnm.Print_Area" localSheetId="19">'4-1富源县社会保险基金收入预算情况表'!$A$1:$D$42</definedName>
    <definedName name="_xlnm.Print_Area" localSheetId="20">'4-2富源县社会保险基金支出预算情况表'!$A$1:$D$24</definedName>
    <definedName name="_xlnm.Print_Area" localSheetId="21">'4-3县本级社会保险基金收入预算情况表   '!$A$1:$D$42</definedName>
    <definedName name="_xlnm.Print_Area" localSheetId="22">'4-4县本级社会保险基金支出预算情况表'!$A$1:$D$24</definedName>
    <definedName name="_xlnm.Print_Area" localSheetId="32">'6-2 重大政策和重点项目绩效目标表'!#REF!</definedName>
    <definedName name="_xlnm.Print_Titles" localSheetId="0">'1-1富源县一般公共预算收入情况表'!$1:$3</definedName>
    <definedName name="_xlnm.Print_Titles" localSheetId="1">'1-2富源县一般公共预算支出情况表'!$1:$3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4">'1-5县本级一般公共预算基本支出情况表（公开到款级）'!$1:$3</definedName>
    <definedName name="_xlnm.Print_Titles" localSheetId="5">'1-6县本级一般公共预算支出表（州、市对下转移支付项目）'!$1:$3</definedName>
    <definedName name="_xlnm.Print_Titles" localSheetId="6">'1-7富源县分地区税收返还和转移支付预算表'!$1:$3</definedName>
    <definedName name="_xlnm.Print_Titles" localSheetId="8">'2-1富源县政府性基金预算收入情况表'!$1:$3</definedName>
    <definedName name="_xlnm.Print_Titles" localSheetId="9">'2-2富源县政府性基金预算支出情况表'!$1:$3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_xlnm.Print_Titles" localSheetId="13">'3-1富源县国有资本经营收入预算情况表'!$1:$3</definedName>
    <definedName name="_xlnm.Print_Titles" localSheetId="14">'3-2富源县国有资本经营支出预算情况表'!$1:$3</definedName>
    <definedName name="_xlnm.Print_Titles" localSheetId="15">'3-3县本级国有资本经营收入预算情况表'!$1:$3</definedName>
    <definedName name="_xlnm.Print_Titles" localSheetId="19">'4-1富源县社会保险基金收入预算情况表'!$1:$3</definedName>
    <definedName name="_xlnm.Print_Titles" localSheetId="21">'4-3县本级社会保险基金收入预算情况表   '!$1:$3</definedName>
    <definedName name="专项收入年初预算数" localSheetId="1">#REF!</definedName>
    <definedName name="专项收入年初预算数" localSheetId="7">#REF!</definedName>
    <definedName name="专项收入年初预算数" localSheetId="12">#REF!</definedName>
    <definedName name="专项收入年初预算数" localSheetId="19">#REF!</definedName>
    <definedName name="专项收入年初预算数" localSheetId="20">#REF!</definedName>
    <definedName name="专项收入年初预算数" localSheetId="21">#REF!</definedName>
    <definedName name="专项收入年初预算数" localSheetId="22">#REF!</definedName>
    <definedName name="专项收入年初预算数" localSheetId="23">#REF!</definedName>
    <definedName name="专项收入年初预算数" localSheetId="24">#REF!</definedName>
    <definedName name="专项收入年初预算数" localSheetId="25">#REF!</definedName>
    <definedName name="专项收入年初预算数" localSheetId="26">#REF!</definedName>
    <definedName name="专项收入年初预算数" localSheetId="27">#REF!</definedName>
    <definedName name="专项收入年初预算数" localSheetId="28">#REF!</definedName>
    <definedName name="专项收入年初预算数" localSheetId="29">#REF!</definedName>
    <definedName name="专项收入年初预算数" localSheetId="30">#REF!</definedName>
    <definedName name="专项收入年初预算数" localSheetId="31">#REF!</definedName>
    <definedName name="专项收入年初预算数" localSheetId="32">#REF!</definedName>
    <definedName name="专项收入年初预算数" localSheetId="33">#REF!</definedName>
    <definedName name="专项收入年初预算数">#REF!</definedName>
    <definedName name="专项收入全年预计数" localSheetId="1">#REF!</definedName>
    <definedName name="专项收入全年预计数" localSheetId="7">#REF!</definedName>
    <definedName name="专项收入全年预计数" localSheetId="12">#REF!</definedName>
    <definedName name="专项收入全年预计数" localSheetId="19">#REF!</definedName>
    <definedName name="专项收入全年预计数" localSheetId="20">#REF!</definedName>
    <definedName name="专项收入全年预计数" localSheetId="21">#REF!</definedName>
    <definedName name="专项收入全年预计数" localSheetId="22">#REF!</definedName>
    <definedName name="专项收入全年预计数" localSheetId="23">#REF!</definedName>
    <definedName name="专项收入全年预计数" localSheetId="24">#REF!</definedName>
    <definedName name="专项收入全年预计数" localSheetId="25">#REF!</definedName>
    <definedName name="专项收入全年预计数" localSheetId="26">#REF!</definedName>
    <definedName name="专项收入全年预计数" localSheetId="27">#REF!</definedName>
    <definedName name="专项收入全年预计数" localSheetId="28">#REF!</definedName>
    <definedName name="专项收入全年预计数" localSheetId="29">#REF!</definedName>
    <definedName name="专项收入全年预计数" localSheetId="30">#REF!</definedName>
    <definedName name="专项收入全年预计数" localSheetId="31">#REF!</definedName>
    <definedName name="专项收入全年预计数" localSheetId="32">#REF!</definedName>
    <definedName name="专项收入全年预计数" localSheetId="33">#REF!</definedName>
    <definedName name="专项收入全年预计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<sst xmlns="http://schemas.openxmlformats.org/spreadsheetml/2006/main" count="3234" uniqueCount="2011">
  <si>
    <t>1-1  2020年富源县一般公共预算收入情况表</t>
  </si>
  <si>
    <t>单位：万元</t>
  </si>
  <si>
    <t>项目</t>
  </si>
  <si>
    <t>2019年执行数</t>
  </si>
  <si>
    <t>2020年预算数</t>
  </si>
  <si>
    <t>预算数比上年执行数增长%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</si>
  <si>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</si>
  <si>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</si>
  <si>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</si>
  <si>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</si>
  <si>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</si>
  <si>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</si>
  <si>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</si>
  <si>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</si>
  <si>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</si>
  <si>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</si>
  <si>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</si>
  <si>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</si>
  <si>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</si>
  <si>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</si>
  <si>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</si>
  <si>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</si>
  <si>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</si>
  <si>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</si>
  <si>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</si>
  <si>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</si>
  <si>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</si>
  <si>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</si>
  <si>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</si>
  <si>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</si>
  <si>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</si>
  <si>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全县一般公共预算收入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</si>
  <si>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</si>
  <si>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</si>
  <si>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</si>
  <si>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</si>
  <si>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</si>
  <si>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</si>
  <si>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</si>
  <si>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</si>
  <si>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</si>
  <si>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2020年富源县一般公共预算支出情况表</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</si>
  <si>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</si>
  <si>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</si>
  <si>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</si>
  <si>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</si>
  <si>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</si>
  <si>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</si>
  <si>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</si>
  <si>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</si>
  <si>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</si>
  <si>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</si>
  <si>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</si>
  <si>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</si>
  <si>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</si>
  <si>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</si>
  <si>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</si>
  <si>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</si>
  <si>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</si>
  <si>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</si>
  <si>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</si>
  <si>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</si>
  <si>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</si>
  <si>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</si>
  <si>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</si>
  <si>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</si>
  <si>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</si>
  <si>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</si>
  <si>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</si>
  <si>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</si>
  <si>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</si>
  <si>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</si>
  <si>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</si>
  <si>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</si>
  <si>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</si>
  <si>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</si>
  <si>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2020年富源县本级一般公共预算收入情况表</t>
  </si>
  <si>
    <t>2019年预算数</t>
  </si>
  <si>
    <t>比上年预算数
增长%</t>
  </si>
  <si>
    <t>县本级一般公共预算收入</t>
  </si>
  <si>
    <t xml:space="preserve">  返还性收入</t>
  </si>
  <si>
    <t xml:space="preserve">  转移支付收入</t>
  </si>
  <si>
    <t xml:space="preserve">  上解收入</t>
  </si>
  <si>
    <t xml:space="preserve">  上年结余收入</t>
  </si>
  <si>
    <t xml:space="preserve">  调入资金</t>
  </si>
  <si>
    <t xml:space="preserve">  接受其他地区援助收入</t>
  </si>
  <si>
    <t xml:space="preserve">  动用预算稳定调节基金</t>
  </si>
  <si>
    <t>1-4  2020年富源县本级一般公共预算支出情况表</t>
  </si>
  <si>
    <t>比上年预算数增长%</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</si>
  <si>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</si>
  <si>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</si>
  <si>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</si>
  <si>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</si>
  <si>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</si>
  <si>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</si>
  <si>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</si>
  <si>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</si>
  <si>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</si>
  <si>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</si>
  <si>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</si>
  <si>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</si>
  <si>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</si>
  <si>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</si>
  <si>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</si>
  <si>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</si>
  <si>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</si>
  <si>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</si>
  <si>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</si>
  <si>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</si>
  <si>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</si>
  <si>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</si>
  <si>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</si>
  <si>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</si>
  <si>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</si>
  <si>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</si>
  <si>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</si>
  <si>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</si>
  <si>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</si>
  <si>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</si>
  <si>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</si>
  <si>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</si>
  <si>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</si>
  <si>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</si>
  <si>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</si>
  <si>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</si>
  <si>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</si>
  <si>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</si>
  <si>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</si>
  <si>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</si>
  <si>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</si>
  <si>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</si>
  <si>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</si>
  <si>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</si>
  <si>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</si>
  <si>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</si>
  <si>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</si>
  <si>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</si>
  <si>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</si>
  <si>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</si>
  <si>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</si>
  <si>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</si>
  <si>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</si>
  <si>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</si>
  <si>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</si>
  <si>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</si>
  <si>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</si>
  <si>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</si>
  <si>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</si>
  <si>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</si>
  <si>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</si>
  <si>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</si>
  <si>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</si>
  <si>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</si>
  <si>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</si>
  <si>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</si>
  <si>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</si>
  <si>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</si>
  <si>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</si>
  <si>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</si>
  <si>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</si>
  <si>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</si>
  <si>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</si>
  <si>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</si>
  <si>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</si>
  <si>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</si>
  <si>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</si>
  <si>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</si>
  <si>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</si>
  <si>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</si>
  <si>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</si>
  <si>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</si>
  <si>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</si>
  <si>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</si>
  <si>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</si>
  <si>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</si>
  <si>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</si>
  <si>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</si>
  <si>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</si>
  <si>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</si>
  <si>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</si>
  <si>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</si>
  <si>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</si>
  <si>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</si>
  <si>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</si>
  <si>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</si>
  <si>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</si>
  <si>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</si>
  <si>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</si>
  <si>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</si>
  <si>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</si>
  <si>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</si>
  <si>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</si>
  <si>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</si>
  <si>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</si>
  <si>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</si>
  <si>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</si>
  <si>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</si>
  <si>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</si>
  <si>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</si>
  <si>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</si>
  <si>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</si>
  <si>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</si>
  <si>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</si>
  <si>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</si>
  <si>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</si>
  <si>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</si>
  <si>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</si>
  <si>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</si>
  <si>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</si>
  <si>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</si>
  <si>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</si>
  <si>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</si>
  <si>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</si>
  <si>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</si>
  <si>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</si>
  <si>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</si>
  <si>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</si>
  <si>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</si>
  <si>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</si>
  <si>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</si>
  <si>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</si>
  <si>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</si>
  <si>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</si>
  <si>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</si>
  <si>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</si>
  <si>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</si>
  <si>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</si>
  <si>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</si>
  <si>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省对下专项转移支付补助</t>
  </si>
  <si>
    <t xml:space="preserve">   对外合作与交流</t>
  </si>
  <si>
    <t xml:space="preserve">   其他外交支出</t>
  </si>
  <si>
    <t xml:space="preserve">   现役部队</t>
  </si>
  <si>
    <t xml:space="preserve">     现役部队</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</si>
  <si>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</si>
  <si>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</si>
  <si>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</si>
  <si>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</si>
  <si>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</si>
  <si>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</si>
  <si>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</si>
  <si>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</si>
  <si>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</si>
  <si>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</si>
  <si>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</si>
  <si>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</si>
  <si>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</si>
  <si>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</si>
  <si>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</si>
  <si>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</si>
  <si>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</si>
  <si>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</si>
  <si>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</si>
  <si>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</si>
  <si>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</si>
  <si>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</si>
  <si>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</si>
  <si>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</si>
  <si>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</si>
  <si>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</si>
  <si>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</si>
  <si>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</si>
  <si>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</si>
  <si>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</si>
  <si>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</si>
  <si>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</si>
  <si>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</si>
  <si>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</si>
  <si>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</si>
  <si>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</si>
  <si>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</si>
  <si>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</si>
  <si>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</si>
  <si>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</si>
  <si>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</si>
  <si>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</si>
  <si>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</si>
  <si>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</si>
  <si>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</si>
  <si>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</si>
  <si>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</si>
  <si>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</si>
  <si>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</si>
  <si>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</si>
  <si>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</si>
  <si>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</si>
  <si>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</si>
  <si>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</si>
  <si>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</si>
  <si>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</si>
  <si>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</si>
  <si>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</si>
  <si>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</si>
  <si>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</si>
  <si>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</si>
  <si>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</si>
  <si>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</si>
  <si>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省对下一般性转移支付补助</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</si>
  <si>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</si>
  <si>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</si>
  <si>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</si>
  <si>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</si>
  <si>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</si>
  <si>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</si>
  <si>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</si>
  <si>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</si>
  <si>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</si>
  <si>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</si>
  <si>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</si>
  <si>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</si>
  <si>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</si>
  <si>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</si>
  <si>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</si>
  <si>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</si>
  <si>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</si>
  <si>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</si>
  <si>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</si>
  <si>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</si>
  <si>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</si>
  <si>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</si>
  <si>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</si>
  <si>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</si>
  <si>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</si>
  <si>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</si>
  <si>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</si>
  <si>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</si>
  <si>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</si>
  <si>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</si>
  <si>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</si>
  <si>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</si>
  <si>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</si>
  <si>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</si>
  <si>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</si>
  <si>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</si>
  <si>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</si>
  <si>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</si>
  <si>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</si>
  <si>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</si>
  <si>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</si>
  <si>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</si>
  <si>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</si>
  <si>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</si>
  <si>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</si>
  <si>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</si>
  <si>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</si>
  <si>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</si>
  <si>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</si>
  <si>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</si>
  <si>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省对下一般性转移支付补助（义务教育）</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</si>
  <si>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</si>
  <si>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</si>
  <si>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</si>
  <si>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</si>
  <si>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</si>
  <si>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</si>
  <si>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</si>
  <si>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</si>
  <si>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</si>
  <si>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</si>
  <si>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</si>
  <si>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</si>
  <si>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</si>
  <si>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</si>
  <si>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</si>
  <si>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</si>
  <si>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</si>
  <si>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</si>
  <si>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</si>
  <si>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</si>
  <si>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</si>
  <si>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</si>
  <si>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</si>
  <si>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</si>
  <si>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</si>
  <si>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</si>
  <si>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</si>
  <si>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</si>
  <si>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</si>
  <si>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</si>
  <si>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</si>
  <si>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</si>
  <si>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</si>
  <si>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</si>
  <si>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</si>
  <si>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</si>
  <si>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</si>
  <si>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</si>
  <si>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</si>
  <si>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</si>
  <si>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</si>
  <si>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</si>
  <si>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</si>
  <si>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</si>
  <si>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</si>
  <si>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</si>
  <si>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</si>
  <si>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</si>
  <si>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</si>
  <si>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</si>
  <si>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</si>
  <si>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</si>
  <si>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</si>
  <si>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</si>
  <si>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</si>
  <si>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</si>
  <si>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</si>
  <si>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</si>
  <si>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</si>
  <si>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</si>
  <si>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</si>
  <si>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</si>
  <si>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</si>
  <si>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</si>
  <si>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</si>
  <si>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</si>
  <si>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</si>
  <si>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</si>
  <si>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</si>
  <si>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</si>
  <si>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</si>
  <si>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</si>
  <si>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</si>
  <si>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</si>
  <si>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</si>
  <si>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</si>
  <si>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</si>
  <si>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</si>
  <si>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</si>
  <si>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</si>
  <si>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</si>
  <si>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监测监理</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</si>
  <si>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</si>
  <si>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</si>
  <si>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</si>
  <si>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</si>
  <si>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</si>
  <si>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</si>
  <si>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</si>
  <si>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</si>
  <si>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</si>
  <si>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</si>
  <si>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</si>
  <si>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</si>
  <si>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</si>
  <si>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</si>
  <si>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</si>
  <si>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</si>
  <si>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</si>
  <si>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</si>
  <si>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</si>
  <si>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</si>
  <si>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</si>
  <si>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</si>
  <si>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</si>
  <si>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</si>
  <si>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</si>
  <si>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</si>
  <si>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</si>
  <si>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</si>
  <si>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</si>
  <si>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</si>
  <si>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</si>
  <si>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</si>
  <si>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</si>
  <si>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</si>
  <si>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</si>
  <si>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</si>
  <si>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</si>
  <si>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</si>
  <si>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</si>
  <si>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</si>
  <si>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</si>
  <si>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</si>
  <si>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</si>
  <si>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</si>
  <si>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</si>
  <si>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</si>
  <si>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</si>
  <si>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</si>
  <si>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</si>
  <si>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</si>
  <si>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</si>
  <si>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</si>
  <si>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</si>
  <si>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</si>
  <si>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</si>
  <si>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</si>
  <si>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</si>
  <si>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</si>
  <si>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</si>
  <si>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</si>
  <si>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</si>
  <si>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</si>
  <si>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</si>
  <si>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</si>
  <si>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</si>
  <si>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</si>
  <si>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</si>
  <si>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</si>
  <si>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</si>
  <si>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</si>
  <si>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</si>
  <si>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</si>
  <si>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</si>
  <si>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</si>
  <si>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</si>
  <si>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</si>
  <si>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</si>
  <si>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</si>
  <si>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</si>
  <si>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</si>
  <si>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</si>
  <si>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</si>
  <si>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</si>
  <si>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</si>
  <si>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</si>
  <si>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</si>
  <si>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</si>
  <si>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</si>
  <si>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</si>
  <si>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</si>
  <si>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</si>
  <si>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</si>
  <si>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</si>
  <si>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</si>
  <si>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</si>
  <si>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</si>
  <si>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</si>
  <si>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</si>
  <si>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</si>
  <si>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</si>
  <si>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</si>
  <si>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</si>
  <si>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</si>
  <si>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</si>
  <si>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</si>
  <si>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</si>
  <si>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</si>
  <si>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</si>
  <si>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省对下一般性转移支付补助（基本养老保险和低保）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</si>
  <si>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</si>
  <si>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</si>
  <si>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</si>
  <si>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</si>
  <si>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</si>
  <si>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</si>
  <si>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</si>
  <si>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</si>
  <si>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</si>
  <si>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</si>
  <si>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</si>
  <si>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</si>
  <si>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</si>
  <si>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</si>
  <si>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</si>
  <si>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</si>
  <si>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</si>
  <si>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</si>
  <si>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</si>
  <si>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</si>
  <si>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</si>
  <si>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</si>
  <si>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</si>
  <si>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</si>
  <si>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</si>
  <si>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</si>
  <si>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</si>
  <si>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</si>
  <si>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</si>
  <si>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</si>
  <si>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</si>
  <si>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</si>
  <si>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</si>
  <si>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</si>
  <si>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</si>
  <si>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</si>
  <si>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</si>
  <si>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</si>
  <si>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</si>
  <si>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</si>
  <si>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</si>
  <si>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</si>
  <si>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</si>
  <si>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</si>
  <si>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</si>
  <si>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</si>
  <si>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</si>
  <si>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</si>
  <si>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</si>
  <si>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</si>
  <si>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</si>
  <si>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</si>
  <si>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</si>
  <si>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</si>
  <si>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</si>
  <si>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</si>
  <si>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</si>
  <si>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</si>
  <si>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</si>
  <si>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</si>
  <si>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</si>
  <si>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</si>
  <si>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</si>
  <si>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</si>
  <si>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</si>
  <si>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</si>
  <si>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</si>
  <si>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</si>
  <si>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</si>
  <si>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</si>
  <si>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</si>
  <si>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</si>
  <si>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</si>
  <si>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</si>
  <si>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</si>
  <si>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</si>
  <si>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</si>
  <si>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</si>
  <si>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</si>
  <si>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</si>
  <si>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</si>
  <si>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</si>
  <si>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</si>
  <si>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</si>
  <si>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</si>
  <si>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</si>
  <si>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</si>
  <si>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</si>
  <si>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</si>
  <si>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</si>
  <si>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</si>
  <si>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</si>
  <si>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</si>
  <si>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</si>
  <si>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</si>
  <si>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</si>
  <si>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</si>
  <si>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</si>
  <si>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</si>
  <si>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</si>
  <si>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</si>
  <si>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</si>
  <si>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</si>
  <si>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</si>
  <si>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</si>
  <si>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</si>
  <si>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</si>
  <si>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</si>
  <si>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</si>
  <si>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</si>
  <si>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</si>
  <si>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</si>
  <si>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</si>
  <si>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</si>
  <si>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</si>
  <si>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</si>
  <si>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</si>
  <si>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</si>
  <si>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</si>
  <si>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</si>
  <si>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</si>
  <si>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</si>
  <si>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</si>
  <si>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</si>
  <si>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</si>
  <si>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</si>
  <si>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</si>
  <si>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</si>
  <si>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</si>
  <si>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</si>
  <si>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</si>
  <si>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</si>
  <si>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</si>
  <si>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</si>
  <si>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</si>
  <si>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</si>
  <si>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</si>
  <si>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</si>
  <si>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</si>
  <si>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</si>
  <si>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</si>
  <si>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</si>
  <si>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</si>
  <si>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</si>
  <si>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</si>
  <si>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</si>
  <si>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</si>
  <si>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</si>
  <si>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</si>
  <si>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</si>
  <si>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</si>
  <si>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</si>
  <si>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</si>
  <si>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</si>
  <si>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</si>
  <si>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</si>
  <si>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</si>
  <si>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</si>
  <si>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</si>
  <si>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</si>
  <si>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</si>
  <si>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</si>
  <si>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</si>
  <si>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</si>
  <si>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</si>
  <si>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</si>
  <si>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</si>
  <si>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</si>
  <si>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</si>
  <si>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</si>
  <si>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</si>
  <si>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</si>
  <si>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</si>
  <si>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</si>
  <si>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</si>
  <si>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</si>
  <si>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</si>
  <si>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</si>
  <si>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</si>
  <si>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</si>
  <si>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</si>
  <si>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</si>
  <si>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</si>
  <si>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</si>
  <si>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</si>
  <si>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</si>
  <si>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</si>
  <si>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</si>
  <si>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</si>
  <si>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</si>
  <si>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</si>
  <si>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水行政执法监督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</si>
  <si>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</si>
  <si>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</si>
  <si>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</si>
  <si>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</si>
  <si>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</si>
  <si>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</si>
  <si>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</si>
  <si>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</si>
  <si>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</si>
  <si>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</si>
  <si>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</si>
  <si>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</si>
  <si>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</si>
  <si>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</si>
  <si>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</si>
  <si>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</si>
  <si>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</si>
  <si>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</si>
  <si>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</si>
  <si>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</si>
  <si>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</si>
  <si>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</si>
  <si>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</si>
  <si>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</si>
  <si>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</si>
  <si>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</si>
  <si>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</si>
  <si>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</si>
  <si>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</si>
  <si>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</si>
  <si>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</si>
  <si>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</si>
  <si>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</si>
  <si>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</si>
  <si>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</si>
  <si>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</si>
  <si>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</si>
  <si>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</si>
  <si>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</si>
  <si>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</si>
  <si>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</si>
  <si>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</si>
  <si>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</si>
  <si>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</si>
  <si>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</si>
  <si>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省对下一般性转移支付补助（农村综合改革）</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</si>
  <si>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</si>
  <si>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</si>
  <si>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</si>
  <si>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</si>
  <si>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</si>
  <si>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</si>
  <si>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</si>
  <si>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</si>
  <si>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</si>
  <si>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</si>
  <si>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</si>
  <si>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</si>
  <si>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</si>
  <si>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</si>
  <si>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</si>
  <si>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</si>
  <si>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</si>
  <si>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</si>
  <si>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</si>
  <si>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</si>
  <si>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</si>
  <si>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</si>
  <si>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</si>
  <si>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</si>
  <si>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</si>
  <si>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</si>
  <si>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</si>
  <si>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</si>
  <si>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</si>
  <si>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</si>
  <si>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</si>
  <si>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</si>
  <si>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</si>
  <si>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</si>
  <si>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</si>
  <si>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</si>
  <si>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</si>
  <si>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</si>
  <si>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</si>
  <si>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</si>
  <si>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</si>
  <si>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</si>
  <si>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</si>
  <si>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</si>
  <si>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</si>
  <si>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</si>
  <si>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</si>
  <si>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</si>
  <si>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</si>
  <si>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</si>
  <si>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</si>
  <si>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</si>
  <si>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</si>
  <si>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</si>
  <si>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</si>
  <si>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</si>
  <si>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</si>
  <si>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</si>
  <si>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</si>
  <si>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</si>
  <si>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</si>
  <si>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</si>
  <si>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</si>
  <si>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</si>
  <si>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</si>
  <si>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</si>
  <si>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</si>
  <si>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</si>
  <si>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</si>
  <si>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</si>
  <si>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</si>
  <si>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</si>
  <si>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</si>
  <si>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</si>
  <si>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</si>
  <si>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</si>
  <si>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</si>
  <si>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</si>
  <si>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</si>
  <si>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</si>
  <si>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</si>
  <si>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</si>
  <si>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</si>
  <si>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</si>
  <si>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</si>
  <si>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</si>
  <si>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</si>
  <si>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</si>
  <si>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</si>
  <si>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</si>
  <si>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</si>
  <si>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</si>
  <si>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</si>
  <si>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</si>
  <si>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</si>
  <si>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</si>
  <si>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</si>
  <si>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</si>
  <si>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</si>
  <si>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</si>
  <si>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</si>
  <si>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</si>
  <si>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</si>
  <si>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</si>
  <si>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</si>
  <si>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</si>
  <si>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</si>
  <si>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</si>
  <si>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</si>
  <si>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</si>
  <si>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</si>
  <si>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</si>
  <si>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</si>
  <si>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</si>
  <si>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</si>
  <si>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</si>
  <si>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</si>
  <si>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</si>
  <si>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</si>
  <si>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</si>
  <si>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</si>
  <si>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</si>
  <si>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</si>
  <si>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</si>
  <si>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</si>
  <si>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</si>
  <si>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</si>
  <si>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</si>
  <si>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</si>
  <si>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</si>
  <si>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</si>
  <si>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</si>
  <si>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</si>
  <si>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</si>
  <si>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</si>
  <si>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</si>
  <si>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</si>
  <si>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</si>
  <si>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</si>
  <si>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</si>
  <si>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</si>
  <si>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</si>
  <si>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</si>
  <si>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</si>
  <si>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</si>
  <si>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</si>
  <si>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</si>
  <si>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</si>
  <si>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</si>
  <si>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</si>
  <si>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</si>
  <si>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</si>
  <si>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</si>
  <si>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</si>
  <si>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</si>
  <si>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</si>
  <si>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</si>
  <si>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</si>
  <si>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</si>
  <si>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</si>
  <si>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</si>
  <si>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</si>
  <si>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</si>
  <si>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</si>
  <si>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</si>
  <si>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</si>
  <si>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</si>
  <si>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</si>
  <si>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</si>
  <si>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</si>
  <si>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</si>
  <si>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</si>
  <si>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</si>
  <si>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</si>
  <si>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</si>
  <si>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</si>
  <si>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</si>
  <si>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</si>
  <si>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</si>
  <si>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</si>
  <si>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</si>
  <si>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</si>
  <si>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</si>
  <si>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</si>
  <si>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</si>
  <si>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</si>
  <si>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</si>
  <si>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</si>
  <si>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</si>
  <si>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</si>
  <si>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</si>
  <si>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</si>
  <si>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</si>
  <si>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</si>
  <si>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</si>
  <si>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</si>
  <si>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</si>
  <si>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</si>
  <si>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</si>
  <si>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</si>
  <si>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</si>
  <si>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</si>
  <si>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</si>
  <si>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</si>
  <si>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</si>
  <si>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</si>
  <si>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</si>
  <si>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</si>
  <si>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</si>
  <si>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</si>
  <si>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</si>
  <si>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</si>
  <si>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</si>
  <si>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</si>
  <si>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</si>
  <si>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</si>
  <si>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</si>
  <si>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</si>
  <si>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</si>
  <si>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</si>
  <si>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</si>
  <si>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</si>
  <si>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</si>
  <si>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</si>
  <si>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</si>
  <si>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</si>
  <si>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</si>
  <si>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</si>
  <si>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</si>
  <si>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</si>
  <si>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</si>
  <si>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</si>
  <si>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</si>
  <si>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</si>
  <si>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</si>
  <si>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</si>
  <si>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</si>
  <si>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</si>
  <si>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</si>
  <si>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</si>
  <si>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</si>
  <si>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</si>
  <si>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</si>
  <si>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</si>
  <si>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</si>
  <si>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</si>
  <si>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</si>
  <si>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</si>
  <si>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</si>
  <si>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</si>
  <si>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</si>
  <si>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</si>
  <si>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</si>
  <si>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</si>
  <si>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</si>
  <si>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</si>
  <si>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</si>
  <si>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</si>
  <si>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</si>
  <si>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</si>
  <si>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</si>
  <si>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</si>
  <si>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</si>
  <si>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</si>
  <si>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</si>
  <si>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</si>
  <si>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</si>
  <si>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</si>
  <si>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</si>
  <si>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</si>
  <si>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</si>
  <si>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</si>
  <si>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</si>
  <si>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</si>
  <si>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</si>
  <si>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</si>
  <si>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</si>
  <si>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</si>
  <si>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</si>
  <si>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</si>
  <si>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</si>
  <si>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</si>
  <si>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</si>
  <si>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</si>
  <si>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</si>
  <si>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县本级一般公共预算支出</t>
  </si>
  <si>
    <t>1-5  2020年富源县县本级一般公共预算政府预算经济分类表（基本支出）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</si>
  <si>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</si>
  <si>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</si>
  <si>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</si>
  <si>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</si>
  <si>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</si>
  <si>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</si>
  <si>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</si>
  <si>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</si>
  <si>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</si>
  <si>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</si>
  <si>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</si>
  <si>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</si>
  <si>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</si>
  <si>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</si>
  <si>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</si>
  <si>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</si>
  <si>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</si>
  <si>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</si>
  <si>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房屋建筑物构建</t>
  </si>
  <si>
    <t xml:space="preserve">  基础设施建设</t>
  </si>
  <si>
    <t xml:space="preserve">  设备购置</t>
  </si>
  <si>
    <t xml:space="preserve">  大型修缮</t>
  </si>
  <si>
    <t xml:space="preserve">  其他资本性支出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</si>
  <si>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</si>
  <si>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</si>
  <si>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</si>
  <si>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</si>
  <si>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</si>
  <si>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</si>
  <si>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对企业补助</t>
  </si>
  <si>
    <t xml:space="preserve">  费用补贴</t>
  </si>
  <si>
    <t xml:space="preserve">  利息补贴</t>
  </si>
  <si>
    <t xml:space="preserve">  其他对企业补助</t>
  </si>
  <si>
    <t>对个人和家庭的补助</t>
  </si>
  <si>
    <t xml:space="preserve">  社会福利和救助</t>
  </si>
  <si>
    <t xml:space="preserve">  助学金</t>
  </si>
  <si>
    <t xml:space="preserve">  个人农业生产补贴</t>
  </si>
  <si>
    <t xml:space="preserve">  离退休费</t>
  </si>
  <si>
    <t xml:space="preserve">  其他对个人和家庭的补助</t>
  </si>
  <si>
    <t>债务利息及费用支出</t>
  </si>
  <si>
    <t xml:space="preserve">  国内债务付息</t>
  </si>
  <si>
    <t xml:space="preserve">  国外债务付息</t>
  </si>
  <si>
    <t>预备费</t>
  </si>
  <si>
    <t>支  出  合  计</t>
  </si>
  <si>
    <t>1-6  2020年富源县县本级一般公共预算支出表（州、市对下转移支付项目）</t>
  </si>
  <si>
    <t>项       目</t>
  </si>
  <si>
    <t>一般公共服务支出</t>
  </si>
  <si>
    <t>“人大代表之家”建设经费</t>
  </si>
  <si>
    <t>政协建设专项经费</t>
  </si>
  <si>
    <t>2020年网络租赁专项资金</t>
  </si>
  <si>
    <t>2020年政法纪检监察专项经费</t>
  </si>
  <si>
    <t>群众团体事务一般行政管理事务专项经费</t>
  </si>
  <si>
    <t>基层团组织建设经费</t>
  </si>
  <si>
    <t>党委专项业务经费</t>
  </si>
  <si>
    <t>农村党员教育培训经费</t>
  </si>
  <si>
    <t>市场监管专项经费</t>
  </si>
  <si>
    <t>国防支出</t>
  </si>
  <si>
    <t>征兵工作经费</t>
  </si>
  <si>
    <t>民兵训练专项经费</t>
  </si>
  <si>
    <t>公共安全支出</t>
  </si>
  <si>
    <t>行政运行专项经费</t>
  </si>
  <si>
    <t>特别业务专项经费</t>
  </si>
  <si>
    <t>其他公安支出专项经费</t>
  </si>
  <si>
    <t>普法宣传及社区矫正经费</t>
  </si>
  <si>
    <t>教育支出</t>
  </si>
  <si>
    <t>学前教育专项经费</t>
  </si>
  <si>
    <t>小学教育专项经费</t>
  </si>
  <si>
    <t>初中教育专项经费</t>
  </si>
  <si>
    <t>高中教育专项经费</t>
  </si>
  <si>
    <t>中等职业教育学生补助</t>
  </si>
  <si>
    <t>特殊教育学校经费补助</t>
  </si>
  <si>
    <t>高中教育建设及生活困难学生补助</t>
  </si>
  <si>
    <t>文化旅游体育与传媒支出</t>
  </si>
  <si>
    <t>融媒体中心建设经费</t>
  </si>
  <si>
    <t>社会保障和就业支出</t>
  </si>
  <si>
    <t>民政惠民专项经费</t>
  </si>
  <si>
    <t>就业创业补助</t>
  </si>
  <si>
    <t>就业见习补贴资金</t>
  </si>
  <si>
    <t>中央就业补助资金</t>
  </si>
  <si>
    <t>死亡抚恤补助资金</t>
  </si>
  <si>
    <t>退伍军人生活补助</t>
  </si>
  <si>
    <t>农村籍退役士兵老年生活补助资金</t>
  </si>
  <si>
    <t>优抚补助资金</t>
  </si>
  <si>
    <t>退役士兵安置补助</t>
  </si>
  <si>
    <t>军队移交政府的离退休人员按照补助</t>
  </si>
  <si>
    <t>军队移交政府离退休干部管理机构人员补助</t>
  </si>
  <si>
    <t>退役士兵管理教育经费</t>
  </si>
  <si>
    <t>军队转业干部安置补助</t>
  </si>
  <si>
    <t>儿童福利补助资金</t>
  </si>
  <si>
    <t>殡葬改革专项经费</t>
  </si>
  <si>
    <t>残联残疾人康复补助</t>
  </si>
  <si>
    <t>残疾人就业和扶贫补助资金</t>
  </si>
  <si>
    <t>残疾人生活和护理补贴资金</t>
  </si>
  <si>
    <t>残联专项工作经费</t>
  </si>
  <si>
    <t>城乡居民基本养老保险基金补助</t>
  </si>
  <si>
    <t>退役军人事务局拥军优属补助</t>
  </si>
  <si>
    <t>社会保障专项工作经费</t>
  </si>
  <si>
    <t>卫生健康支出</t>
  </si>
  <si>
    <t>综合医院改革及体质达标</t>
  </si>
  <si>
    <t>中医（民族）医院</t>
  </si>
  <si>
    <t>乡镇卫生院经费补助</t>
  </si>
  <si>
    <t>医疗服务能力提升与人员培训经费</t>
  </si>
  <si>
    <t>重点传染病防治经费</t>
  </si>
  <si>
    <t>基本公卫经费补助</t>
  </si>
  <si>
    <t>重大公卫专项经费</t>
  </si>
  <si>
    <t>计划生育服务及宣传专项经费</t>
  </si>
  <si>
    <t>城乡居民基本医疗保险基金补助</t>
  </si>
  <si>
    <t>城乡医疗救助补助资金</t>
  </si>
  <si>
    <t>医疗救助专项补助</t>
  </si>
  <si>
    <t>优抚对象医疗补助</t>
  </si>
  <si>
    <t>老龄卫生专项工作经费</t>
  </si>
  <si>
    <t>节能环保支出</t>
  </si>
  <si>
    <t>行业水源援建专项资金</t>
  </si>
  <si>
    <t>生态环境保护专项资金</t>
  </si>
  <si>
    <t>农村环境整治专项经费</t>
  </si>
  <si>
    <t>城乡社区支出</t>
  </si>
  <si>
    <t>城市公共厕所专项补助资金</t>
  </si>
  <si>
    <t>农林水支出</t>
  </si>
  <si>
    <t>农村无害化卫生户厕改建补助资金</t>
  </si>
  <si>
    <t>对高校毕业生到基层任职补助资金</t>
  </si>
  <si>
    <t>农业农村专项经费补助</t>
  </si>
  <si>
    <t>林业和草原专项工作经费</t>
  </si>
  <si>
    <t>农村水利工程建设专项经费</t>
  </si>
  <si>
    <t>统筹整合涉农资金</t>
  </si>
  <si>
    <t>扶贫专项资金</t>
  </si>
  <si>
    <t>农业保险保费补贴资金</t>
  </si>
  <si>
    <t>创业担保贷款贴息补助资金</t>
  </si>
  <si>
    <t>交通运输支出</t>
  </si>
  <si>
    <t>成品油价格改革对出租车的补助</t>
  </si>
  <si>
    <t>车辆购置税用于农村公路建设支出补助资金</t>
  </si>
  <si>
    <t>粮油物资储备支出</t>
  </si>
  <si>
    <t>县级储备粮专项资金</t>
  </si>
  <si>
    <t>灾害防治及应急管理支出</t>
  </si>
  <si>
    <t>群测群防人员补助经费</t>
  </si>
  <si>
    <t>自然灾害防治专项经费</t>
  </si>
  <si>
    <t>地方自然灾害生活补助资金</t>
  </si>
  <si>
    <t>省对下专项转移支付合计</t>
  </si>
  <si>
    <t>1-7  2020年富源县分地区税收返还和转移支付预算表</t>
  </si>
  <si>
    <t>地  区</t>
  </si>
  <si>
    <t>合计</t>
  </si>
  <si>
    <t>税收返还</t>
  </si>
  <si>
    <t>一般性转移支付</t>
  </si>
  <si>
    <t>专项转移支付</t>
  </si>
  <si>
    <t>一、提前下达数小计</t>
  </si>
  <si>
    <t>曲靖市富源县</t>
  </si>
  <si>
    <t>-2739</t>
  </si>
  <si>
    <t>二、待分配数</t>
  </si>
  <si>
    <t>三、预算合计</t>
  </si>
  <si>
    <r>
      <rPr>
        <sz val="20"/>
        <color theme="1"/>
        <rFont val="方正小标宋简体"/>
        <charset val="134"/>
      </rPr>
      <t>1-8  2020年</t>
    </r>
    <r>
      <rPr>
        <sz val="20"/>
        <rFont val="方正小标宋简体"/>
        <charset val="134"/>
      </rPr>
      <t>富源县县本级</t>
    </r>
    <r>
      <rPr>
        <sz val="20"/>
        <color theme="1"/>
        <rFont val="方正小标宋简体"/>
        <charset val="134"/>
      </rPr>
      <t>“三公”经费预算财政拨款情况统计表</t>
    </r>
  </si>
  <si>
    <t>比上年增、减情况</t>
  </si>
  <si>
    <t>增、减金额</t>
  </si>
  <si>
    <t>增、减幅度</t>
  </si>
  <si>
    <t>1.因公出国（境）费</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</si>
  <si>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</si>
  <si>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</si>
  <si>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</si>
  <si>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</si>
  <si>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2020年富源县“三公”经费预算安排3215万元，同比减支305万元，下降8.66%。其中：因公出国（境）费0万元，与上年相比没有变化；公务接待费1500万元，同比减支210万元，下降12.28%，主要原因是：深入贯彻落实中央八项规定精神，坚持厉行节约、反对铺张浪费等要求，严格接待标准及原则，减少公务接待次数和人次，大力压缩经费支出；公务用车购置及运行费1715万元，同比减支95万元，下降5.25%。公务用车购置费0万元，与上年相比没有变化，公务用车运行费1715万元，同比减支95万元，下降5.25%，主要原因是：随着党政机关和事业单位车改，车辆减少，不断规范公务用车，车辆维修、保险、燃油、过路等费用支出降低。
</t>
  </si>
  <si>
    <t>2-1  2020年富源县政府性基金预算收入情况表</t>
  </si>
  <si>
    <t>一、地方农网还贷资金收入</t>
  </si>
  <si>
    <t>二、国家电影事业发展专项资金收入</t>
  </si>
  <si>
    <t>三、国有土地收益基金收入</t>
  </si>
  <si>
    <t>四、农业土地开发资金收入</t>
  </si>
  <si>
    <t>五、国有土地使用权出让收入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</si>
  <si>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</si>
  <si>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</si>
  <si>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</si>
  <si>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</si>
  <si>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</si>
  <si>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六、大中型水库库区基金收入</t>
  </si>
  <si>
    <t>七、彩票公益金收入</t>
  </si>
  <si>
    <t xml:space="preserve">   福利彩票公益金收入</t>
  </si>
  <si>
    <t xml:space="preserve">   体育彩票公益金收入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</si>
  <si>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</si>
  <si>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</si>
  <si>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</si>
  <si>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</si>
  <si>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</si>
  <si>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</si>
  <si>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十四、其他政府性基金收入</t>
  </si>
  <si>
    <t>十五、专项债券对应项目专项收入</t>
  </si>
  <si>
    <t>全县政府性基金预算收入</t>
  </si>
  <si>
    <t>地方政府专项债务收入</t>
  </si>
  <si>
    <t xml:space="preserve">   政府性基金补助收入</t>
  </si>
  <si>
    <t>2-2  2020年富源县政府性基金预算支出情况表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</si>
  <si>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</si>
  <si>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</si>
  <si>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</si>
  <si>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</si>
  <si>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</si>
  <si>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</si>
  <si>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</si>
  <si>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</si>
  <si>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</si>
  <si>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</si>
  <si>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</si>
  <si>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地方旅游开发项目补助</t>
  </si>
  <si>
    <t>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</si>
  <si>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</si>
  <si>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</si>
  <si>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</si>
  <si>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</si>
  <si>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</si>
  <si>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</si>
  <si>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</si>
  <si>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</si>
  <si>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</si>
  <si>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</si>
  <si>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</si>
  <si>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</si>
  <si>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</si>
  <si>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</si>
  <si>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</si>
  <si>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</si>
  <si>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</si>
  <si>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</si>
  <si>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</si>
  <si>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</si>
  <si>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</si>
  <si>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</si>
  <si>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</si>
  <si>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</si>
  <si>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</si>
  <si>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</si>
  <si>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</si>
  <si>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</si>
  <si>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</si>
  <si>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</si>
  <si>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</si>
  <si>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</si>
  <si>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</si>
  <si>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</si>
  <si>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</si>
  <si>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</si>
  <si>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</si>
  <si>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</si>
  <si>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</si>
  <si>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</si>
  <si>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</si>
  <si>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</si>
  <si>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</si>
  <si>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</si>
  <si>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</si>
  <si>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</si>
  <si>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</si>
  <si>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</si>
  <si>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</si>
  <si>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</si>
  <si>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</si>
  <si>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</si>
  <si>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</si>
  <si>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</si>
  <si>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</si>
  <si>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</si>
  <si>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</si>
  <si>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</si>
  <si>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</si>
  <si>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</si>
  <si>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</si>
  <si>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</si>
  <si>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</si>
  <si>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</si>
  <si>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</si>
  <si>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</si>
  <si>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</si>
  <si>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</si>
  <si>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</si>
  <si>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</si>
  <si>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</si>
  <si>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</si>
  <si>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</si>
  <si>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</si>
  <si>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</si>
  <si>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</si>
  <si>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</si>
  <si>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</si>
  <si>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</si>
  <si>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</si>
  <si>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</si>
  <si>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</si>
  <si>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</si>
  <si>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</si>
  <si>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</si>
  <si>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</si>
  <si>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</si>
  <si>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</si>
  <si>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</si>
  <si>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</si>
  <si>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</si>
  <si>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</si>
  <si>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</si>
  <si>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</si>
  <si>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</si>
  <si>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</si>
  <si>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</si>
  <si>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</si>
  <si>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</si>
  <si>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</si>
  <si>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</si>
  <si>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</si>
  <si>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</si>
  <si>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</si>
  <si>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</si>
  <si>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</si>
  <si>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</si>
  <si>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</si>
  <si>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</si>
  <si>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</si>
  <si>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</si>
  <si>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</si>
  <si>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</si>
  <si>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</si>
  <si>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</si>
  <si>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</si>
  <si>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</si>
  <si>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</si>
  <si>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</si>
  <si>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</si>
  <si>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其他地方自行试点项目收益专项债收入安排的支出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</si>
  <si>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</si>
  <si>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</si>
  <si>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</si>
  <si>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</si>
  <si>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</si>
  <si>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</si>
  <si>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</si>
  <si>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</si>
  <si>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</si>
  <si>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</si>
  <si>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</si>
  <si>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</si>
  <si>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</si>
  <si>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</si>
  <si>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</si>
  <si>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</si>
  <si>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</si>
  <si>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</si>
  <si>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</si>
  <si>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</si>
  <si>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</si>
  <si>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</si>
  <si>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</si>
  <si>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</si>
  <si>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海南省高等级公路车辆通行附加费债务付息费用支出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</si>
  <si>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</si>
  <si>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</si>
  <si>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</si>
  <si>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</si>
  <si>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</si>
  <si>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</si>
  <si>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</si>
  <si>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</si>
  <si>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</si>
  <si>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</si>
  <si>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</si>
  <si>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</si>
  <si>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</si>
  <si>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</si>
  <si>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</si>
  <si>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</si>
  <si>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</si>
  <si>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</si>
  <si>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</si>
  <si>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</si>
  <si>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</si>
  <si>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</si>
  <si>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</si>
  <si>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</si>
  <si>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</si>
  <si>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</si>
  <si>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</si>
  <si>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</si>
  <si>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</si>
  <si>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</si>
  <si>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</si>
  <si>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</si>
  <si>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</si>
  <si>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全县政府性基金支出</t>
  </si>
  <si>
    <t xml:space="preserve">   政府性基金上解支出</t>
  </si>
  <si>
    <t xml:space="preserve">   调出资金</t>
  </si>
  <si>
    <t xml:space="preserve">   年终结余</t>
  </si>
  <si>
    <t>地方政府专项债务还本支出</t>
  </si>
  <si>
    <t>2-3  2020年富源县本级政府性基金预算收入情况表</t>
  </si>
  <si>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</si>
  <si>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</si>
  <si>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</si>
  <si>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</si>
  <si>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</si>
  <si>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</si>
  <si>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</si>
  <si>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</si>
  <si>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</si>
  <si>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</si>
  <si>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</si>
  <si>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</si>
  <si>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</si>
  <si>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</si>
  <si>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</si>
  <si>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十六、专项债券对应项目专项收入</t>
  </si>
  <si>
    <t>县本级政府性基金预算收入</t>
  </si>
  <si>
    <t xml:space="preserve">     政府性基金补助收入</t>
  </si>
  <si>
    <t xml:space="preserve">     政府性基金上解收入</t>
  </si>
  <si>
    <t>2-4  2020年富源县本级政府性基金预算支出情况表</t>
  </si>
  <si>
    <t>县本级政府性基金支出</t>
  </si>
  <si>
    <t xml:space="preserve">   政府性基金转移支付</t>
  </si>
  <si>
    <t xml:space="preserve">     政府性基金补助支出</t>
  </si>
  <si>
    <t xml:space="preserve">     政府性基金上解支出</t>
  </si>
  <si>
    <t xml:space="preserve">   地方政府专项债务转贷支出</t>
  </si>
  <si>
    <t>2-5  2020年富源县县本级政府性基金支出表（州、市对下转移支付）</t>
  </si>
  <si>
    <t>比上年增长%</t>
  </si>
  <si>
    <t>本年支出小计</t>
  </si>
  <si>
    <t>注：公开表格中的空表，属于表内数据为零。</t>
  </si>
  <si>
    <t>3-1  2020年富源县国有资本经营收入预算情况表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</si>
  <si>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</si>
  <si>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</si>
  <si>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</si>
  <si>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</si>
  <si>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</si>
  <si>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</si>
  <si>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</si>
  <si>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</si>
  <si>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</si>
  <si>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农林牧渔企业利润收入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</si>
  <si>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</si>
  <si>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</si>
  <si>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</si>
  <si>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</si>
  <si>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</si>
  <si>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</si>
  <si>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</si>
  <si>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</si>
  <si>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</si>
  <si>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</si>
  <si>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</si>
  <si>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</si>
  <si>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</si>
  <si>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</si>
  <si>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</si>
  <si>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</si>
  <si>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</si>
  <si>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</si>
  <si>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</si>
  <si>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</si>
  <si>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</si>
  <si>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</si>
  <si>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</si>
  <si>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全省国有资本经营收入</t>
  </si>
  <si>
    <t>上年结转</t>
  </si>
  <si>
    <t>账务调整收入</t>
  </si>
  <si>
    <t>3-2 2020年富源县国有资本经营支出预算情况表</t>
  </si>
  <si>
    <t xml:space="preserve">  解决历史遗留问题及改革成本支出</t>
  </si>
  <si>
    <t xml:space="preserve">    "三供一业"移交补助支出</t>
  </si>
  <si>
    <t xml:space="preserve">    国有企业办职教幼教补助支出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</si>
  <si>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</si>
  <si>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</si>
  <si>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</si>
  <si>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</si>
  <si>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</si>
  <si>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</si>
  <si>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</si>
  <si>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</si>
  <si>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</si>
  <si>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</si>
  <si>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</si>
  <si>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</si>
  <si>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</si>
  <si>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</si>
  <si>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</si>
  <si>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全省国有资本经营支出</t>
  </si>
  <si>
    <t>国有资本经营预算转移支付</t>
  </si>
  <si>
    <t>调出资金</t>
  </si>
  <si>
    <t>结转下年</t>
  </si>
  <si>
    <t>3-3 2020年富源县本级国有资本经营收入预算情况表</t>
  </si>
  <si>
    <t>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</si>
  <si>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</si>
  <si>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</si>
  <si>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</si>
  <si>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</si>
  <si>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</si>
  <si>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</si>
  <si>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</si>
  <si>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县本级国有资本经营收入</t>
  </si>
  <si>
    <t>3-4  2020年富源县本级国有资本经营支出预算情况表</t>
  </si>
  <si>
    <t>项   目</t>
  </si>
  <si>
    <t xml:space="preserve">   其他金融国有资本经营预算支出</t>
  </si>
  <si>
    <t>县本级国有资本经营支出</t>
  </si>
  <si>
    <t>3-5  2020年富源县国有资本经营预算转移支付表（分地区）</t>
  </si>
  <si>
    <t>预算数</t>
  </si>
  <si>
    <t>富源县</t>
  </si>
  <si>
    <t>合  计</t>
  </si>
  <si>
    <t>3-6 2020年富源县县本级国有资本经营预算转移支付表（分项目）</t>
  </si>
  <si>
    <t>项目名称</t>
  </si>
  <si>
    <t>4-1  2020年富源县社会保险基金收入预算情况表</t>
  </si>
  <si>
    <t>项     目</t>
  </si>
  <si>
    <t>2019年预计执行数</t>
  </si>
  <si>
    <t>预算数比上年预计执行数增长%</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</si>
  <si>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</si>
  <si>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</si>
  <si>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</si>
  <si>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</si>
  <si>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</si>
  <si>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</si>
  <si>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</si>
  <si>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</si>
  <si>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</si>
  <si>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</si>
  <si>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八、生育保险基金收入</t>
  </si>
  <si>
    <t>收入小计</t>
  </si>
  <si>
    <t xml:space="preserve">  其中：保险费收入</t>
  </si>
  <si>
    <t xml:space="preserve">        利息收入</t>
  </si>
  <si>
    <t xml:space="preserve">        财政补贴收入</t>
  </si>
  <si>
    <t>上级补助收入</t>
  </si>
  <si>
    <t>下级上解收入</t>
  </si>
  <si>
    <t>收入合计</t>
  </si>
  <si>
    <t>4-2  2020年富源县社会保险基金支出预算情况表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</si>
  <si>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</si>
  <si>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</si>
  <si>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</si>
  <si>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</si>
  <si>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</si>
  <si>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</si>
  <si>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</si>
  <si>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</si>
  <si>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</si>
  <si>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八、生育保险基金支出</t>
  </si>
  <si>
    <t>支出小计</t>
  </si>
  <si>
    <t xml:space="preserve">    其中：社会保险待遇支出</t>
  </si>
  <si>
    <t xml:space="preserve">补助下级支出
  </t>
  </si>
  <si>
    <t>上解上级支出</t>
  </si>
  <si>
    <t>支出合计</t>
  </si>
  <si>
    <t>4-3  2020年富源县本级社会保险基金收入预算情况表</t>
  </si>
  <si>
    <t>4-4  2020年富源县本级社会保险基金支出预算情况表</t>
  </si>
  <si>
    <t>补助下级支出</t>
  </si>
  <si>
    <t>5-1 富源县2019年地方政府债务限额及余额预算情况表</t>
  </si>
  <si>
    <t>单位：亿元</t>
  </si>
  <si>
    <t>地   区</t>
  </si>
  <si>
    <t>2019年债务限额</t>
  </si>
  <si>
    <t>2019年债务余额预计执行数</t>
  </si>
  <si>
    <t>一般债务</t>
  </si>
  <si>
    <t>专项债务</t>
  </si>
  <si>
    <t>公  式</t>
  </si>
  <si>
    <t>A=B+C</t>
  </si>
  <si>
    <t>B</t>
  </si>
  <si>
    <t>C</t>
  </si>
  <si>
    <t>D=E+F</t>
  </si>
  <si>
    <t>E</t>
  </si>
  <si>
    <t>F</t>
  </si>
  <si>
    <t xml:space="preserve"> 一、曲靖市富源县合计</t>
  </si>
  <si>
    <t>（一）曲靖市富源县</t>
  </si>
  <si>
    <t>注：1.本表反映上一年度本地区、本级及分地区地方政府债务限额及余额预计执行数。</t>
  </si>
  <si>
    <t xml:space="preserve">    2.本表由县级以上地方各级财政部门在本级人民代表大会批准预算后二十日内公开。</t>
  </si>
  <si>
    <t>5-2 富源县2019年地方政府一般债务余额情况表</t>
  </si>
  <si>
    <t>项    目</t>
  </si>
  <si>
    <t>执行数</t>
  </si>
  <si>
    <t>一、2018年末地方政府一般债务余额实际数</t>
  </si>
  <si>
    <t>二、2019年末地方政府一般债务余额限额</t>
  </si>
  <si>
    <t>三、2019年地方政府一般债务发行额</t>
  </si>
  <si>
    <t xml:space="preserve">    中央转贷地方的国际金融组织和外国政府贷款</t>
  </si>
  <si>
    <t xml:space="preserve">    2019年地方政府一般债券发行额</t>
  </si>
  <si>
    <t>四、2019年地方政府一般债务还本额</t>
  </si>
  <si>
    <t>五、2019年末地方政府一般债务余额预计执行数</t>
  </si>
  <si>
    <t>六、2020年地方财政赤字</t>
  </si>
  <si>
    <t>七、2020年地方政府一般债务余额限额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</si>
  <si>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</si>
  <si>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5-3  富源县本级2019年地方政府一般债务余额情况表</t>
  </si>
  <si>
    <t>5-4  富源县2019年地方政府专项债务余额情况表</t>
  </si>
  <si>
    <t>一、2018年末地方政府专项债务余额实际数</t>
  </si>
  <si>
    <t>二、2019年末地方政府专项债务余额限额</t>
  </si>
  <si>
    <t>三、2019年地方政府专项债务发行额</t>
  </si>
  <si>
    <t>四、2019年地方政府专项债务还本额</t>
  </si>
  <si>
    <t>五、2019年末地方政府专项债务余额预计执行数</t>
  </si>
  <si>
    <t>六、2020年地方政府专项债务新增限额</t>
  </si>
  <si>
    <t>七、2020年末地方政府专项债务余额限额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</si>
  <si>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</si>
  <si>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5-5  富源县本级2019年地方政府专项债务余额情况表</t>
  </si>
  <si>
    <t>5-6  富源县地方政府债券发行及还本付息情况表</t>
  </si>
  <si>
    <t>公式</t>
  </si>
  <si>
    <t>本地区</t>
  </si>
  <si>
    <t>本级</t>
  </si>
  <si>
    <t>一、2019年发行预计执行数</t>
  </si>
  <si>
    <t>A=B+D</t>
  </si>
  <si>
    <t>（一）一般债券</t>
  </si>
  <si>
    <t xml:space="preserve">   其中：再融资债券</t>
  </si>
  <si>
    <t>（二）专项债券</t>
  </si>
  <si>
    <t>D</t>
  </si>
  <si>
    <t>二、2019年还本预计执行数</t>
  </si>
  <si>
    <t>F=G+H</t>
  </si>
  <si>
    <t>G</t>
  </si>
  <si>
    <t>H</t>
  </si>
  <si>
    <t>三、2019年付息预计执行数</t>
  </si>
  <si>
    <t>I=J+K</t>
  </si>
  <si>
    <t>J</t>
  </si>
  <si>
    <t>K</t>
  </si>
  <si>
    <t>四、2020年还本预算数</t>
  </si>
  <si>
    <t>L=M+O</t>
  </si>
  <si>
    <t>M</t>
  </si>
  <si>
    <t xml:space="preserve">   其中：再融资</t>
  </si>
  <si>
    <t xml:space="preserve">      财政预算安排 </t>
  </si>
  <si>
    <t>N</t>
  </si>
  <si>
    <t>O</t>
  </si>
  <si>
    <t xml:space="preserve">      财政预算安排</t>
  </si>
  <si>
    <t>P</t>
  </si>
  <si>
    <t>五、2020年付息预算数</t>
  </si>
  <si>
    <t>Q=R+S</t>
  </si>
  <si>
    <t>R</t>
  </si>
  <si>
    <t>S</t>
  </si>
  <si>
    <t>注：1.本表反映本地区上一年度地方政府债券（含再融资债券）发行及还本付息支出预计执行数、本年度地方政府债券还本付息支出预算数等。
    2.本表由县级以上地方各级财政部门在本级人民代表大会批准预算后二十日内公开。</t>
  </si>
  <si>
    <t>5-7  富源县2020年地方政府债务限额提前下达情况表</t>
  </si>
  <si>
    <t>下级</t>
  </si>
  <si>
    <t>一、2019年地方政府债务限额</t>
  </si>
  <si>
    <t>其中： 一般债务限额</t>
  </si>
  <si>
    <t xml:space="preserve">       专项债务限额</t>
  </si>
  <si>
    <t>二、提前下达的2020年新增地方政府债务限额</t>
  </si>
  <si>
    <t>注：本表反映本地区及本级年初预算中列示提前下达的新增地方政府债务限额情况，由县级以上地方各级财政部门在本级人民代表大会批准预算后二十日内公开。</t>
  </si>
  <si>
    <t>5-8  富源县2020年年初新增地方政府债券资金安排表</t>
  </si>
  <si>
    <t>序号</t>
  </si>
  <si>
    <t>项目类型</t>
  </si>
  <si>
    <t>项目主管部门</t>
  </si>
  <si>
    <t>债券性质</t>
  </si>
  <si>
    <t>债券规模</t>
  </si>
  <si>
    <t>富源县农村人居环境治理项目</t>
  </si>
  <si>
    <t>其他类</t>
  </si>
  <si>
    <t>富源县住房和城乡建设局</t>
  </si>
  <si>
    <t>专项债券
专项债券</t>
  </si>
  <si>
    <t>易地扶贫搬迁</t>
  </si>
  <si>
    <t>扶贫</t>
  </si>
  <si>
    <t>富源县资本管理有限责任公司</t>
  </si>
  <si>
    <t>一般债券</t>
  </si>
  <si>
    <t>注：本表反映本级当年提前下达的新增地方政府债券资金使用安排，由县级以上地方各级财政部门在本级人民代表大会批准预算后二十日内公开。</t>
  </si>
  <si>
    <t>6-1  2020年县级重点领域项目文本公开表</t>
  </si>
  <si>
    <t>预算资金</t>
  </si>
  <si>
    <t>基本情况</t>
  </si>
  <si>
    <t>立项依据</t>
  </si>
  <si>
    <t>项目内容和方式方法</t>
  </si>
  <si>
    <t>项目进度安排</t>
  </si>
  <si>
    <t>项目成效</t>
  </si>
  <si>
    <t>主要结论</t>
  </si>
  <si>
    <t>项目单位基本情况</t>
  </si>
  <si>
    <t>项目基本情况</t>
  </si>
  <si>
    <t>项目主要内容</t>
  </si>
  <si>
    <t>实施方式方法</t>
  </si>
  <si>
    <t>1</t>
  </si>
  <si>
    <t>信访局2020年网络租赁专项资金</t>
  </si>
  <si>
    <t>23万元</t>
  </si>
  <si>
    <t>富源县信访局是县人民政府信访工作的常设机构，主要工作职能是接待和处理人民群众给县委、县人民政府的来信和来访，保证信访渠道畅通；为群众提供政策、法律咨询服务，为群众排忧解难。主要工作集中在承办并反馈县委、县人民政府领导和上级机关转及交办重要信访事项，协调处理重要信访问题，调查研究、了解社情民意，了解掌握全县信访工作机构和队伍建设情况。</t>
  </si>
  <si>
    <t>通过网络租赁，确保信访案件高效、便捷办理</t>
  </si>
  <si>
    <t>富政办通[2019]158号</t>
  </si>
  <si>
    <t>网络租赁</t>
  </si>
  <si>
    <t>年终一次性支付网络公司</t>
  </si>
  <si>
    <t>网络畅通，确保工作正常运行，保障信访案件高效、便捷办理。</t>
  </si>
  <si>
    <t>通过网络租赁，确保2020年接访率，信访群众满意率大于95%</t>
  </si>
  <si>
    <t>2</t>
  </si>
  <si>
    <t>政务服务管理局网络租赁费</t>
  </si>
  <si>
    <t>104.4万元</t>
  </si>
  <si>
    <t>负责政府自身建设和政务服务中心的日常工作；管理富源县公共资源交易中心，承担县政府赋予的其他职责。</t>
  </si>
  <si>
    <t>通过网络租赁，确保政务办件量和公共资源交易更快速和便捷</t>
  </si>
  <si>
    <t>网络租用协议</t>
  </si>
  <si>
    <t>互联网+政务服务，互联网+公共资源交易</t>
  </si>
  <si>
    <t>确保政务办件量和公共资源交易更快速和便捷</t>
  </si>
  <si>
    <t>通过网络租赁，确保线上、线下办结时限提高，招投标资金节约率提高，办事群众满意度提高</t>
  </si>
  <si>
    <t>3</t>
  </si>
  <si>
    <t>政务服务管理局办公楼租赁费</t>
  </si>
  <si>
    <t>61.31万元</t>
  </si>
  <si>
    <t>通过办公楼租赁，确保政务办件量和方便群众办事</t>
  </si>
  <si>
    <t>办公楼租赁合同</t>
  </si>
  <si>
    <t>租赁办公楼办公，确保政务办件量提升和方便群众办事</t>
  </si>
  <si>
    <t>办公楼租赁</t>
  </si>
  <si>
    <t>年终一次性支付租赁费</t>
  </si>
  <si>
    <t>通过办公楼租赁，确保政务办结率、招投标资金节约率和群众满意度大幅提高</t>
  </si>
  <si>
    <t>4</t>
  </si>
  <si>
    <t>财政局网络平台租赁专项资金</t>
  </si>
  <si>
    <t>60万元</t>
  </si>
  <si>
    <t>根据国家有关法律、法规、规章、政策以及本县经济和社会发展战略，编制本县中长期财政计划；参与制定本县重大经济决策，研究提出运用财政、税收政策对经济进行调控和综合平衡的建议；贯彻执行国家有关财政分配政策；拟订和执行县与镇政府、街道、地区办事处和企业间的财政分配政策。
 编制本县年度预决算草案并组织执行；受县政府委托，向县人民代表大会报告本县预算及其执行情况，向县人大常委会报告决算；管理本县各项财政收入和预算外资金、财政专户；管理有关政府性基金；确定本县财政税收收入计划。</t>
  </si>
  <si>
    <t>通过网络租赁，确保办公更加顺畅，资金拨付及时，资金拨付更加安全、高效</t>
  </si>
  <si>
    <t>确保办公更加顺畅，资金拨付及时，资金拨付更加安全、高效</t>
  </si>
  <si>
    <t>5</t>
  </si>
  <si>
    <t>财政局项目绩效评价专项资金</t>
  </si>
  <si>
    <t>140万元</t>
  </si>
  <si>
    <t>通过绩效评价，绩效目标管理实现全覆盖，健全资金全过程跟踪问效制度，确保资金用在刀刃上。</t>
  </si>
  <si>
    <t>绩效评价合同</t>
  </si>
  <si>
    <t>通过引入第三方评估机构，对全县的扶贫资金、专项资金等进行全方位、全覆盖的评价。</t>
  </si>
  <si>
    <t>项目评价完成后一次性支付</t>
  </si>
  <si>
    <t>6</t>
  </si>
  <si>
    <t>财政局政府会计核算运行维护专项资金</t>
  </si>
  <si>
    <t>通过购置软件和加强政府会计核算培训，确保政府会计制度改革顺利实施</t>
  </si>
  <si>
    <t>软件维护合同</t>
  </si>
  <si>
    <t>政府会计制度核算软件及培训</t>
  </si>
  <si>
    <t>通过软件公司核算软件布置和培训，确保政府会计制度改革顺利完成</t>
  </si>
  <si>
    <t>政府会计核算软件安装、调试完成后，按年支付服务费。</t>
  </si>
  <si>
    <t>7</t>
  </si>
  <si>
    <t>公安局城市报警监控系统专项资金</t>
  </si>
  <si>
    <t>377.3万元</t>
  </si>
  <si>
    <t>执行党和国家公安工作的路线方针及法律法规，组织实施全局性业务工作和重大警务活动，负责警用装备、物资及经费保障建设，负责依法承担的刑罚执行工作，指导，监督组织依法管理外国人和出入境工作，负责队伍管理，指导全县公安消防业务及队伍建设，负责维护好道路交通安全管理，负责侦破走私，制造毒品等工作，负责依法查处危害社会治安秩序的行为，组织反恐业务建设，监督和保障全县公安民警依法履行职责，遵纪守法，承办富源县人民政府交办的其他事项。</t>
  </si>
  <si>
    <t>通过城市报警监控系统租赁，全面推进全县社会治安稳定，群众满意度提高</t>
  </si>
  <si>
    <t>城市报警监控系统租赁合同</t>
  </si>
  <si>
    <t>新建高清摄像头抓拍系统，确保民警的执法水平和执法效率的提高。</t>
  </si>
  <si>
    <t>新建高清摄像头抓拍系统</t>
  </si>
  <si>
    <t>高清摄像头抓拍系统建成后，按年支付租赁费</t>
  </si>
  <si>
    <t>8</t>
  </si>
  <si>
    <t>公安局政法转移支付资金（信息网络及软件购置等）</t>
  </si>
  <si>
    <t>2457.61万元</t>
  </si>
  <si>
    <t>民警及协管员装备配备及执法办案装备配备</t>
  </si>
  <si>
    <t>富财行[2019]5号、42号</t>
  </si>
  <si>
    <t>购置执法装备配备</t>
  </si>
  <si>
    <t>一次性购置支付装备配备</t>
  </si>
  <si>
    <t>通过购置执法装备配套，降低刑事案件死亡人数，提高群众安全感和满意度</t>
  </si>
  <si>
    <t>9</t>
  </si>
  <si>
    <t>交警大队专用设备购置及信息网络建设等</t>
  </si>
  <si>
    <t>337万元</t>
  </si>
  <si>
    <t>贯彻执行党和国家有关道路交通安全管理的法律、法规、规章、政策，指导、监督全县道路交通安全管理工作，保障道路交通有序、安全、畅通;负责监督预防和处理道路交通事故及肇事逃逸案件的侦破;负责监督依法查处道路交通违法行为，维护道路交通秩序和公路治安秩序;负责组织、协调、检查、指导、监督机动车辆（不含拖拉机）和驾驶人员的管理工作;负责组织、协调、检查、指导道路交通安全宣传教育和社会化管理工作;负责涉车违法犯罪案件的侦查工作;负责各级领导及重要来宾、重要会议、大型活动的交通安全警卫等工作。</t>
  </si>
  <si>
    <t>交通事故预防、重点交通违法整治</t>
  </si>
  <si>
    <t>民警及协管员装备配备</t>
  </si>
  <si>
    <t>通过购置执法装备配备，降低交通事故死亡人数，重点整治交通违法行为。</t>
  </si>
  <si>
    <t>降低交通事故死亡人数，提高群众安全感和满意度</t>
  </si>
  <si>
    <t>10</t>
  </si>
  <si>
    <t>司法局基层司法专项业务及社区矫正专项经费等</t>
  </si>
  <si>
    <t>189万元</t>
  </si>
  <si>
    <t>贯彻落实党和国家关于司法行政工作方针、政策和法律、法规、结合实际拟订全县司法行政工作的具体措施；编制全县司法行政工作的中长期规划、年度工作计划并组织实施。负责全县司法行政系统党风廉政建设和反腐败工作；指导监督全县司法行政系统的队伍建设和思想政治工作。领导劳动教养管理（强制隔离戒毒）工作并承担相应责任、指导、监督劳动教养管理（强制隔离戒毒）的执行工作。拟订全县法治宣传教育与普及法律知识规划并组织实施，拟订全县依法治县规划，指导各乡镇、各行业的依法治理工作。指导、监督全县司法行政系统行政执法工作。指导、监督和管理全县的律师、法律顾问、社会法律咨询服务机构。指导、管理社区矫正、安置帮教工作、指导、管理人民调解工作、基层法律服务工作。协助上级司法行政部门组织实施国家司法考试工作。指导和管理面向社会服务的司法鉴定工作。组织、指导全县的法律援助工作；指导、监督”148“法律援助专用电话建设和服务工作、依法办理法律援助案件。</t>
  </si>
  <si>
    <t>司法机关装备配备，建成173个规范化公共法律服务平台，全面落实“三个一”工程，严格执行社区矫正人员奖惩制度及扫黑除恶重点人员排查工作</t>
  </si>
  <si>
    <t>富财行[2019]42号</t>
  </si>
  <si>
    <t>购买执法装备配备、规范化公共法律服务平台建设，全面落实“三个一”工程。</t>
  </si>
  <si>
    <t>一次性购买支付装备配备，规范化公共法律服务平台及“三个一”工程建设验收后支付。</t>
  </si>
  <si>
    <t>通过购置装备配备，建成173个规范化公共法律服务平台，全面落实“三个一”工程，严格执行社区矫正人员奖惩制度及扫黑除恶重点人员排查工作，维护人民群众的利益，提升基层服务水平。</t>
  </si>
  <si>
    <t>保护人民群众的利益，提升基层服务水平，增强人民群众的安全感、满意度。</t>
  </si>
  <si>
    <t>11</t>
  </si>
  <si>
    <t>粮食局县级储备粮专项资金</t>
  </si>
  <si>
    <t>85万元</t>
  </si>
  <si>
    <t>政府储备粮管理工作，粮食质量安全及流通监督检查，做好粮油供需平衡调查、粮油购销企业购销数据 统计及网络直报工作，上级安排在其他工作。</t>
  </si>
  <si>
    <t>完成县级储备粮964万公斤轮换、保管工作</t>
  </si>
  <si>
    <t>县级政府文件</t>
  </si>
  <si>
    <t>县级储备粮轮换差价补助</t>
  </si>
  <si>
    <t>县级储备粮轮换后一次性补助</t>
  </si>
  <si>
    <t>加大县级储备粮轮换，确保不因粮食市场波动引起粮食安全事件，确保全县粮食安全</t>
  </si>
  <si>
    <t>确保全县粮食安全</t>
  </si>
  <si>
    <t>12</t>
  </si>
  <si>
    <t>危改资金配套贷款利息</t>
  </si>
  <si>
    <t>29.73万元</t>
  </si>
  <si>
    <t xml:space="preserve">贯彻执行国家和省、市、县有关住房和城乡建设、人民防空工作的方针政策和法律法规；研究拟订全县住房和城乡建设、人民防空规章制度。承担规范房地产市场秩序、监督管理房地产市场、住房制度改革、城镇住房建设及保障城镇低收入家庭住房政策制定、指导、监督职责。承担监督管理建筑业市场、规范建筑市场的政策制定、监督、指导职能。承担建筑工程质量安全监管、建筑工程和市政设施抗震设防的指导监督职能；指导建设工程消防设计审查验收职责，指导推进建筑节能和城镇减排工作。承担城市建设、管理、运营、维护职责。承担城市园林绿化建设的监督指导职责。承担规范村镇建设职责。承担人民防空职责；承担富源县国防动员委员会的有关工作。完成市住房和城乡建设局、县委和县政府交办的其他任务。 </t>
  </si>
  <si>
    <t>农村危房改造配套贷款利息按时支付</t>
  </si>
  <si>
    <t>到期后按时支付银行</t>
  </si>
  <si>
    <t>到期后支付</t>
  </si>
  <si>
    <t>到期后按时支付，确保高质量脱贫摘帽</t>
  </si>
  <si>
    <t>确保高质量脱贫摘帽</t>
  </si>
  <si>
    <t>13</t>
  </si>
  <si>
    <t>住建局市政建设及城市建设专项资金</t>
  </si>
  <si>
    <t>3379.52万元</t>
  </si>
  <si>
    <t>城市排污设施、人行道小板、道路标志标牌、标线等市政基础设施建设、维护、美化、亮化等，保障城市公共设施正常运转。维护地下管廊和管网，保证管网正常运转，完成县城污水处理服务。</t>
  </si>
  <si>
    <t>新建和改扩建</t>
  </si>
  <si>
    <t>根据项目实施进度，验收合格后支付</t>
  </si>
  <si>
    <t>实施城市美化、亮化工程，确保城市干净、整洁，为人民群众提供很好的环境。</t>
  </si>
  <si>
    <t>确保城市干净、整洁。</t>
  </si>
  <si>
    <t>14</t>
  </si>
  <si>
    <t>扶贫办扶贫农村基础设施建设</t>
  </si>
  <si>
    <t>10000万元</t>
  </si>
  <si>
    <t>拟订全县扶贫开发战略规划和政策并组织实施。根据全县经济社会发展和贫困程度状况，编制扶贫年度计划，提出中长期扶贫规划，逐年加大扶贫投入和工作力度。履行项目实施管理部门职责，抓好扶贫项目的考察、评审、论证、申报和项目实施的监督。按照上级扶贫资金管理办法，协助财政加强扶贫资金的管理，拟定扶贫资金分配使用方案，督促检查扶贫资金使用情况，确保所有项目资金运行安全。）负责制定贫困地区和贫困群众生产生活条件改善、产业发展、素质提高、灾后扶贫、贫困乡村和片区的整体推进及综合开发、边远及民族等特殊困难群体和区域扶贫项目规划与年度项目计划，并组织实施和监督管理。负责统筹、协调承贷金融机构发放、回收扶贫贴息到户贷款，引导、扶持扶贫龙头企业，促进贫困地区产业发展。根据上级确定的贫困标准，确定扶持对象，做好扶贫监测、统计工作。负责易地扶贫开发工作，组织、指导财政扶贫资金安排的贫困地区劳动力转移培训。负责组织、协调和指导革命老区开发建设工作。组织、动员社会各界广泛参与扶贫开发工作，做好县直单位、社会团体参与挂钩扶贫的联系统计，协调做好上级机关挂钩扶贫工作，促进贫困地区社会事业发展。
承办县委、县政府交办的其他事项。</t>
  </si>
  <si>
    <t>促进农业生产发展和农村基础设施改善</t>
  </si>
  <si>
    <t>曲财整合【2019】16号</t>
  </si>
  <si>
    <t>通过实施农业生产发展和农村基础设施建设，促进农民增收和高质量脱贫摘帽。</t>
  </si>
  <si>
    <t>支持农业基础设施建设和产业扶贫，夯实农业生产能力极差，不断巩固拓展脱贫攻坚成果。</t>
  </si>
  <si>
    <t>巩固拓展脱贫攻坚成果，实现高质量脱贫摘帽。</t>
  </si>
  <si>
    <t>15</t>
  </si>
  <si>
    <t>资本管理公司等富源北城基础设施贷款利息等支出</t>
  </si>
  <si>
    <t>24920.56万元</t>
  </si>
  <si>
    <t>融资平台公司，负责富源北城基础设施建设等融资</t>
  </si>
  <si>
    <t>富源北城开发等基础设施建设融资贷款贴息</t>
  </si>
  <si>
    <t>项目已通过融资方式实施，到期后根据银行通知单支付贷款利息。</t>
  </si>
  <si>
    <t>到期后根据银行通知单及政府文件按时支付</t>
  </si>
  <si>
    <t>推进城市建设，确保人民净土安居，城市扩容发展</t>
  </si>
  <si>
    <t>确保城市建设更上一层台阶。</t>
  </si>
  <si>
    <t>16</t>
  </si>
  <si>
    <t>采煤沉陷区地质灾害治理专项资金</t>
  </si>
  <si>
    <t>3700万元</t>
  </si>
  <si>
    <t>乡（镇）街道采煤沉陷区治理</t>
  </si>
  <si>
    <t>对采煤沉陷区实施村庄搬迁，地质灾害治理、生态修复、土地复垦、化解民生欠账等进行综合治理</t>
  </si>
  <si>
    <t>曲财预【2019】100号</t>
  </si>
  <si>
    <t>地质灾害进行治理</t>
  </si>
  <si>
    <t>保证居民的安居乐业和生产建设的正常进行，促进经济快速增长</t>
  </si>
  <si>
    <t>促进全县经济快速增长</t>
  </si>
  <si>
    <t>17</t>
  </si>
  <si>
    <t>地方政府债券付息</t>
  </si>
  <si>
    <t>17340.18</t>
  </si>
  <si>
    <t>全县置换债券到期付息</t>
  </si>
  <si>
    <t>市财政局文件</t>
  </si>
  <si>
    <t>到期后按时拨付至市财政局</t>
  </si>
  <si>
    <t>到期后根据市财政局文件及时拨付</t>
  </si>
  <si>
    <t>减轻地方债务负担，促进经济可持续发展。</t>
  </si>
  <si>
    <t>18</t>
  </si>
  <si>
    <t>金融涉外科外国政府贷款和农业保险保费补贴等</t>
  </si>
  <si>
    <t>1208.47万元</t>
  </si>
  <si>
    <t>负责外国政府贷款贴息、农业保险保费补贴、小额担保贷款贴息及创业担保贷款贴息等</t>
  </si>
  <si>
    <t>外国政府贷款贴息、农业保险保费补贴及小额担保贷款贴息及创业担保贷款贴息等</t>
  </si>
  <si>
    <t>贷款合同</t>
  </si>
  <si>
    <t>到期后按时拨付</t>
  </si>
  <si>
    <t>根据银行通知单及上级文件及时拨付</t>
  </si>
  <si>
    <t>落实财政贴息政策，发放贷免扶补、小额担保贷款贴息及创业担保贴息，切实破解企业“融资难”问题。</t>
  </si>
  <si>
    <t>破解企业“融资难”问题，做大县域经济，逐步构建支撑经济高质量跨越发展的产业体系</t>
  </si>
  <si>
    <t>6-2  2020年县级重大政策和重点项目绩效目标表</t>
  </si>
  <si>
    <t>单位名称.项目名称</t>
  </si>
  <si>
    <t>项目目标</t>
  </si>
  <si>
    <t>一级指标</t>
  </si>
  <si>
    <t>二级指标</t>
  </si>
  <si>
    <t>三级指标</t>
  </si>
  <si>
    <t>指标值</t>
  </si>
  <si>
    <t>绩效指标值设定依据及数据来源</t>
  </si>
  <si>
    <t>说明</t>
  </si>
  <si>
    <t>信访局2020年网络租赁</t>
  </si>
  <si>
    <t>产出指标</t>
  </si>
  <si>
    <t>数量指标</t>
  </si>
  <si>
    <t>接访率</t>
  </si>
  <si>
    <t>＞95%</t>
  </si>
  <si>
    <t>接待上访人次与办理上访人次之比</t>
  </si>
  <si>
    <t>通过网络租赁，确保信访案件高效、便捷办理，接访率大于95%</t>
  </si>
  <si>
    <t>满意度指标</t>
  </si>
  <si>
    <t>服务对象满意度</t>
  </si>
  <si>
    <t>信访群众满意度</t>
  </si>
  <si>
    <t>≥95%</t>
  </si>
  <si>
    <t>信访群众满意率</t>
  </si>
  <si>
    <t>信访群众满意度大于和等于95%</t>
  </si>
  <si>
    <t>统计调查</t>
  </si>
  <si>
    <t>服务对象满意度大于95%。</t>
  </si>
  <si>
    <t>政务服务局2020年网络租赁</t>
  </si>
  <si>
    <t>办件量</t>
  </si>
  <si>
    <t>≥99%</t>
  </si>
  <si>
    <t>接件量与办结量之比</t>
  </si>
  <si>
    <t>质量指标</t>
  </si>
  <si>
    <t>签约完成率</t>
  </si>
  <si>
    <t>签约完成量与总签约量之比</t>
  </si>
  <si>
    <t>通过网络租赁，签约完成率大幅提高，政务服务高效便捷。</t>
  </si>
  <si>
    <t>办事群众满意度</t>
  </si>
  <si>
    <t>办事群众评价满意率</t>
  </si>
  <si>
    <t>通过网络租赁，确保财政财务管理业务高效、快捷办理。</t>
  </si>
  <si>
    <t>网络平台服务数量</t>
  </si>
  <si>
    <t>≤236</t>
  </si>
  <si>
    <t>网络平台服务数量不低于236户</t>
  </si>
  <si>
    <t>合同规定服务的户数</t>
  </si>
  <si>
    <t>覆盖率</t>
  </si>
  <si>
    <t>＞90%</t>
  </si>
  <si>
    <t>网络覆盖面</t>
  </si>
  <si>
    <t>合同规定服务的户数、时效性、社会满意度</t>
  </si>
  <si>
    <t>用户满意率</t>
  </si>
  <si>
    <t>用于项目绩效评价工作日常支出</t>
  </si>
  <si>
    <t>绩效评价覆盖项目数</t>
  </si>
  <si>
    <t>=40</t>
  </si>
  <si>
    <t>文件和委托合同</t>
  </si>
  <si>
    <t>委托绩效评价的数量、质量和效益</t>
  </si>
  <si>
    <t>绩效评价覆盖率</t>
  </si>
  <si>
    <t>用于政府会计核算运行维护，完成合同规定软件服务的数量、质量。</t>
  </si>
  <si>
    <t>软件用户数</t>
  </si>
  <si>
    <t>=80</t>
  </si>
  <si>
    <t>签订的合同</t>
  </si>
  <si>
    <t>合同规定软件服务的数量、质量、时效和满意度等</t>
  </si>
  <si>
    <t>软件覆盖率</t>
  </si>
  <si>
    <t>用于城市报警监控系统建设</t>
  </si>
  <si>
    <t>租赁费计划执行率、回报率</t>
  </si>
  <si>
    <t>≥92%-100%</t>
  </si>
  <si>
    <t>租赁合同</t>
  </si>
  <si>
    <t>提升违法破案率</t>
  </si>
  <si>
    <t>效益指标</t>
  </si>
  <si>
    <t>社会效益指标</t>
  </si>
  <si>
    <t>群众安全感</t>
  </si>
  <si>
    <t>≥90%</t>
  </si>
  <si>
    <t>发案少、秩序好，群众安全感提高</t>
  </si>
  <si>
    <t>群众满意率</t>
  </si>
  <si>
    <t>统计调查和人大代表测评</t>
  </si>
  <si>
    <t>人民群众满意度不断提高</t>
  </si>
  <si>
    <t>用于执法办案着装及装备配备</t>
  </si>
  <si>
    <t>业务装备配备率、着装率</t>
  </si>
  <si>
    <t>采购合同</t>
  </si>
  <si>
    <t>执法办案着装及装备配备</t>
  </si>
  <si>
    <t>刑事案件、治安案件破案率大幅提升</t>
  </si>
  <si>
    <t>人民群众的安全感、满意度不断提高</t>
  </si>
  <si>
    <t>用于交警大队专用设备购置及网络信息化建设</t>
  </si>
  <si>
    <t>事故预防，重点交通违法行为整治</t>
  </si>
  <si>
    <t>人民群众的安全感不断增强</t>
  </si>
  <si>
    <t>用于司法机关专项业务及社区矫正装备配备</t>
  </si>
  <si>
    <t>业务装备配备计划执行率</t>
  </si>
  <si>
    <t>司法机关装备配备</t>
  </si>
  <si>
    <t>提升法治环境</t>
  </si>
  <si>
    <t>严格管控社区服刑人员，群众安全感不断提高</t>
  </si>
  <si>
    <t>人民群众的满意度不断提高</t>
  </si>
  <si>
    <t>储备964万公斤粮食</t>
  </si>
  <si>
    <t>完成粮食储备计划</t>
  </si>
  <si>
    <t>=964万公斤</t>
  </si>
  <si>
    <t>政府文件</t>
  </si>
  <si>
    <t>完成储备计划964万公斤</t>
  </si>
  <si>
    <t>因粮食市场波动引起的粮食安全事件</t>
  </si>
  <si>
    <t>≥0</t>
  </si>
  <si>
    <t>≥100%</t>
  </si>
  <si>
    <t>无粮食安全事件发生，群众满意度提高</t>
  </si>
  <si>
    <t>危改资金贷款付息</t>
  </si>
  <si>
    <t>专户管理率</t>
  </si>
  <si>
    <t>=100%</t>
  </si>
  <si>
    <t>严格专户管理，确保资金安全、规范、高效</t>
  </si>
  <si>
    <t>利息补贴保障率</t>
  </si>
  <si>
    <t>加大资金统筹力度，调整优化支出结构，确保利息补贴支付</t>
  </si>
  <si>
    <t>人行道小板铺设550米，安装路灯163盏，新建、改建厕所13座。</t>
  </si>
  <si>
    <t>完成人行道小板铺设</t>
  </si>
  <si>
    <t>=550米</t>
  </si>
  <si>
    <t>施工合同</t>
  </si>
  <si>
    <t>完成人行道小板铺设550米，安装路灯163盏，新建、改建厕所13座。</t>
  </si>
  <si>
    <t>可持续影响</t>
  </si>
  <si>
    <t>设施可持续时间</t>
  </si>
  <si>
    <t>≥3年</t>
  </si>
  <si>
    <t>施工后，实施、设备保质期3年以上</t>
  </si>
  <si>
    <t>群众满意度不断提高</t>
  </si>
  <si>
    <t>用于农业生产发展和农村基础设施建设项目</t>
  </si>
  <si>
    <t>完成率</t>
  </si>
  <si>
    <t>政府统筹整合文件和合同</t>
  </si>
  <si>
    <t>促进农业生产发展和农村基础设施建设</t>
  </si>
  <si>
    <t>社会效益</t>
  </si>
  <si>
    <t>巩固脱贫攻坚成果，实现高质量脱贫摘帽</t>
  </si>
  <si>
    <t>人民满意度、获得感不断增强</t>
  </si>
  <si>
    <t>基础设施建设贷款付息</t>
  </si>
  <si>
    <t>时效指标</t>
  </si>
  <si>
    <t>资金及时下达率</t>
  </si>
  <si>
    <t>贷款合同和政府文件</t>
  </si>
  <si>
    <t>加大资金统筹，及时下达利息资金</t>
  </si>
  <si>
    <t>利息保障率</t>
  </si>
  <si>
    <t>加大资金统筹力度，调整优化支出结构，确保利息支付</t>
  </si>
  <si>
    <t>加大北城开发，群众满意度不断提高</t>
  </si>
  <si>
    <t>采煤沉陷区灾害隐患点治理</t>
  </si>
  <si>
    <t>全面完成灾害隐患点治理</t>
  </si>
  <si>
    <t>安全感</t>
  </si>
  <si>
    <t>消除当地受地质灾害威胁的人民群众心理压力，确保人民群众生命安全、社会稳定。</t>
  </si>
  <si>
    <t>加大采煤沉陷区治理力度，确保人民群众满意度不断提高</t>
  </si>
  <si>
    <t>用于外国政府贷款付息和农业保险保费补贴</t>
  </si>
  <si>
    <t>资金偿还率</t>
  </si>
  <si>
    <t>加大资金统筹，及时偿还贷款利息</t>
  </si>
  <si>
    <t>产业发展促进率</t>
  </si>
  <si>
    <t>外国政府贷款产业发展促进率不断提高</t>
  </si>
  <si>
    <t>7-1 富源县重点工作情况解释说明汇总表</t>
  </si>
  <si>
    <t>重点工作</t>
  </si>
  <si>
    <t>2020年工作重点及工作情况</t>
  </si>
  <si>
    <t>转移支付</t>
  </si>
  <si>
    <t xml:space="preserve"> 2020年富源县积极做好上级补助资金争取工作。一是全力抢抓中央、省清理整合转移支付资金和“增一般、减专项、提绩效”的政策机遇，主动研究吃透中央、省、市对下转移支付有关政策措施，重点将脱贫攻坚、产业转型升级、“五网”基础建设、环境治理、乡村振兴等发展战略任务与中央、省市的政策紧密对接，全方位争取上级转移支付、专项补助和专项债券资金。二是密切关注上级政策可能出现的新动向，着力在研究政策导向、强化部门责任、建立考核机制、夯实基础工作、积极协调汇报上下功夫，找准本地与国家产业政策的对接点，抢抓中央财政新增扶贫投入及有关转移支付向深度贫困地区倾斜的政策机遇，争取更多项目和资金进入国家和省、市的盘子，促进全县经济社会发展和基本公共服务改善。为经济发展争取更多的支持。2020年，富源县将用足用好国家支持脱贫攻坚、乡村振兴等相关政策，竭尽全力争取上级转移支付补助32.83亿元(其中，一般性转移支付补助24.6亿元，专项转移支付补助8.23亿元），为全县经济高质量跨越发展提供坚强的财力保障。</t>
  </si>
  <si>
    <t>举借债务</t>
  </si>
  <si>
    <t>县第十七届人大常委会第二十二次会议审定全县地方政府性债务限额总额39.7亿元，其中，一般债务36.3亿元，专项债务3.4亿元。2019年全县新增地方政府债务2亿元，县财政筹集资金归还债务本金0.3亿元、利息1.06亿元。截至2019年末，全县政府债务余额33.13亿元，其中，一般债务29.83亿元（含外国政府贷款0.32亿元），专项债务3.3亿元，低于市级和县人大常委会批准的限额总额，总体上全县地方政府性债务安全可控。坚持不懈防范化解政府性债务风险，严守地方政府性债务“红线底线”，落实属地和行业部门“两责任”，强化债务平台动态监管、限额管控和预警管理。</t>
  </si>
  <si>
    <t>绩效评价</t>
  </si>
  <si>
    <t xml:space="preserve">深化财政预算绩效管理制度改革是全面深化财政改革、完善公共财政体系的重要内容，是打造“责任政府”“服务型政府”和“绩效政府”的有效举措。2020年，富源县不断完善绩效管理体系，全面提升公共财政科学化规范化精细化绩效化管理水平。
一是健全绩效体系，落实预算绩效管理制度。根据《中华人民共和国预算法》及中央、省市关于全面推进预算绩效管理的有关要求，出台了《富源县人民政府关于全面推进预算绩效管理改革的实施意见》，强化预算编审、预算执行、全程监管和绩效评价为一体的综合管理，健全审核论证、部门践诺、规范审批、结果应用和绩效问责五项机制，为全县开展财政预算绩效管理工作提供了制度保障。
二是建立指标体系，完善预算绩效评价内容。完善《财政支出绩效目标申报表》，设立项目绩效目标、长期绩效指标、年度绩效指标等内容。各模块内容主要包括产出指标、效益指标、满意度指标等一级指标，根据一级指标设立数量指标、质量指标、时效指标、经济效益、社会效益、服务对象满意度等二级指标。根据二级指标具体量化、细化制定三级指标。
三是深化绩效管理，强化绩效评价结果应用。严格执行全口径预算编制、审查和执行，紧盯重点领域、关键环节和审查审批，健全事前、事中、事后绩效管理，强化预算执行跟踪问效。注重开源节流，既确保财政收入更多更实，又确保支出更优，推动经济快速发展，不断保障和改善民生，解决广大群众最关心的突出问题。坚持“用钱必有效，无效必问责”，县级安排到各部门20万元以上的项目支出，必须进行绩效评价，确保每一分钱都花在刀刃上。强化预算绩效评价结果应用，以每个会计年度为时间界限，以各部门申报的绩效目标及绩效评价为依据，将绩效评价结果作为安排下一会计年度预算的重要参考内容，优化了预算资金配置和效益，不断提高了预算透明度和资金绩效。
</t>
  </si>
  <si>
    <t>“三公'经费增减变化情况说明</t>
  </si>
  <si>
    <t>2020年富源县“三公”经费预算安排3215万元，同比减支305万元，下降8.66%。其中：因公出国（境）费0万元，与上年相比没有变化；公务接待费1500万元，同比减支210万元，下降12.28%，主要原因是：深入贯彻落实中央八项规定精神，坚持厉行节约、反对铺张浪费等要求，严格接待标准及原则，减少公务接待次数和人次，大力压缩经费支出；公务用车购置及运行费1715万元，同比减支95万元，下降5.25%。公务用车购置费0万元，与上年相比没有变化，公务用车运行费1715万元，同比减支95万元，下降5.25%，主要原因是：随着党政机关和事业单位车改，车辆减少，不断规范公务用车，车辆维修、保险、燃油、过路等费用支出降低。</t>
  </si>
  <si>
    <t>争取债券资金</t>
  </si>
  <si>
    <t>重点围绕一般债券和专项债券发行支持领域，扎实做好政府公益性项目梳理申报工作，竭力争取新增债券额度，着力破解项目建设资金筹措投入困难问题。</t>
  </si>
  <si>
    <t>统筹保障“三保”及重点支出</t>
  </si>
  <si>
    <t>牢固树立政府过苦日子的思想，全面加大财政统筹力度，积极盘活财政存量资金，大力压减一般性支出，统筹保障重点支出，不断调整优化财政支出结构，提高资金配置效率和使用绩效。把保障“三保”和脱贫攻坚支出作为工作的重中之重，严格按照“保工资、保运转、保基本民生”的保障顺序拨付资金。全力保障县委、县政府重大决策部署以及安全生产、社会稳定、乡村振兴、农业农村等重点工作深入落实，切实把有限的财政资金更多投向有利于补短板、增后劲、提效益的领域。</t>
  </si>
  <si>
    <t>公开空表说明</t>
  </si>
  <si>
    <t>公开表格中的空表，属于表内数据为零。</t>
  </si>
</sst>
</file>

<file path=xl/styles.xml><?xml version="1.0" encoding="utf-8"?>
<styleSheet xmlns="http://schemas.openxmlformats.org/spreadsheetml/2006/main" xmlns:mc="http://schemas.openxmlformats.org/markup-compatibility/2006" xmlns:xr9="http://schemas.microsoft.com/office/spreadsheetml/2016/revision9" mc:Ignorable="xr9">
  <numFmts count="3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0.00;\(\$#,##0.00\)"/>
    <numFmt numFmtId="178" formatCode="_(* #,##0.00_);_(* \(#,##0.00\);_(* &quot;-&quot;??_);_(@_)"/>
    <numFmt numFmtId="179" formatCode="_(* #,##0_);_(* \(#,##0\);_(* &quot;-&quot;_);_(@_)"/>
    <numFmt numFmtId="180" formatCode="#\ ??/??"/>
    <numFmt numFmtId="181" formatCode="_(&quot;$&quot;* #,##0.00_);_(&quot;$&quot;* \(#,##0.00\);_(&quot;$&quot;* &quot;-&quot;??_);_(@_)"/>
    <numFmt numFmtId="182" formatCode="&quot;$&quot;\ #,##0.00_-;[Red]&quot;$&quot;\ #,##0.00\-"/>
    <numFmt numFmtId="183" formatCode="&quot;$&quot;#,##0.00_);[Red]\(&quot;$&quot;#,##0.00\)"/>
    <numFmt numFmtId="184" formatCode="#,##0;\(#,##0\)"/>
    <numFmt numFmtId="185" formatCode="_-* #,##0.00_-;\-* #,##0.00_-;_-* &quot;-&quot;??_-;_-@_-"/>
    <numFmt numFmtId="186" formatCode="_-* #,##0_-;\-* #,##0_-;_-* &quot;-&quot;_-;_-@_-"/>
    <numFmt numFmtId="187" formatCode="_-&quot;$&quot;\ * #,##0_-;_-&quot;$&quot;\ * #,##0\-;_-&quot;$&quot;\ * &quot;-&quot;_-;_-@_-"/>
    <numFmt numFmtId="188" formatCode="&quot;$&quot;\ #,##0_-;[Red]&quot;$&quot;\ #,##0\-"/>
    <numFmt numFmtId="189" formatCode="\$#,##0;\(\$#,##0\)"/>
    <numFmt numFmtId="190" formatCode="_-&quot;$&quot;\ * #,##0.00_-;_-&quot;$&quot;\ * #,##0.00\-;_-&quot;$&quot;\ * &quot;-&quot;??_-;_-@_-"/>
    <numFmt numFmtId="191" formatCode="#,##0.0_);\(#,##0.0\)"/>
    <numFmt numFmtId="192" formatCode="&quot;$&quot;#,##0_);[Red]\(&quot;$&quot;#,##0\)"/>
    <numFmt numFmtId="193" formatCode="_(&quot;$&quot;* #,##0_);_(&quot;$&quot;* \(#,##0\);_(&quot;$&quot;* &quot;-&quot;_);_(@_)"/>
    <numFmt numFmtId="194" formatCode="#,##0_ "/>
    <numFmt numFmtId="195" formatCode="#,##0_ ;[Red]\-#,##0\ "/>
    <numFmt numFmtId="196" formatCode="#,##0.000000"/>
    <numFmt numFmtId="197" formatCode="0\.0,&quot;0&quot;"/>
    <numFmt numFmtId="198" formatCode="0.0"/>
    <numFmt numFmtId="199" formatCode="0.0%"/>
    <numFmt numFmtId="200" formatCode="#,##0.00_);[Red]\(#,##0.00\)"/>
    <numFmt numFmtId="201" formatCode="_ * #,##0_ ;_ * \-#,##0_ ;_ * &quot;-&quot;??_ ;_ @_ "/>
    <numFmt numFmtId="202" formatCode="0.00_ "/>
    <numFmt numFmtId="203" formatCode="0_ "/>
  </numFmts>
  <fonts count="114">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theme="1"/>
      <name val="方正楷体_GBK"/>
      <charset val="134"/>
    </font>
    <font>
      <sz val="11"/>
      <color theme="1"/>
      <name val="Arial"/>
      <charset val="134"/>
    </font>
    <font>
      <b/>
      <sz val="10"/>
      <name val="宋体"/>
      <charset val="134"/>
    </font>
    <font>
      <sz val="10"/>
      <name val="宋体"/>
      <charset val="134"/>
    </font>
    <font>
      <sz val="10"/>
      <color indexed="8"/>
      <name val="宋体"/>
      <charset val="134"/>
    </font>
    <font>
      <sz val="20"/>
      <color indexed="8"/>
      <name val="方正小标宋简体"/>
      <charset val="134"/>
    </font>
    <font>
      <b/>
      <sz val="12"/>
      <color indexed="8"/>
      <name val="宋体"/>
      <charset val="134"/>
    </font>
    <font>
      <sz val="12"/>
      <color indexed="8"/>
      <name val="宋体"/>
      <charset val="134"/>
    </font>
    <font>
      <sz val="8"/>
      <color indexed="8"/>
      <name val="宋体"/>
      <charset val="134"/>
    </font>
    <font>
      <sz val="8"/>
      <name val="宋体"/>
      <charset val="134"/>
    </font>
    <font>
      <sz val="14"/>
      <name val="宋体"/>
      <charset val="134"/>
    </font>
    <font>
      <sz val="12"/>
      <name val="宋体"/>
      <charset val="134"/>
    </font>
    <font>
      <sz val="14"/>
      <color indexed="8"/>
      <name val="宋体"/>
      <charset val="134"/>
    </font>
    <font>
      <b/>
      <sz val="12"/>
      <name val="宋体"/>
      <charset val="134"/>
    </font>
    <font>
      <b/>
      <sz val="14"/>
      <name val="宋体"/>
      <charset val="134"/>
    </font>
    <font>
      <sz val="11"/>
      <color indexed="8"/>
      <name val="宋体"/>
      <charset val="134"/>
      <scheme val="minor"/>
    </font>
    <font>
      <sz val="18"/>
      <name val="方正小标宋简体"/>
      <charset val="134"/>
    </font>
    <font>
      <b/>
      <sz val="15"/>
      <name val="SimSun"/>
      <charset val="134"/>
    </font>
    <font>
      <sz val="11"/>
      <name val="SimSun"/>
      <charset val="134"/>
    </font>
    <font>
      <b/>
      <sz val="11"/>
      <name val="SimSun"/>
      <charset val="134"/>
    </font>
    <font>
      <sz val="9"/>
      <name val="SimSun"/>
      <charset val="134"/>
    </font>
    <font>
      <sz val="14"/>
      <name val="MS Serif"/>
      <charset val="134"/>
    </font>
    <font>
      <b/>
      <sz val="14"/>
      <color indexed="8"/>
      <name val="宋体"/>
      <charset val="134"/>
    </font>
    <font>
      <sz val="14"/>
      <name val="Times New Roman"/>
      <charset val="134"/>
    </font>
    <font>
      <sz val="14"/>
      <name val="宋体"/>
      <charset val="134"/>
      <scheme val="minor"/>
    </font>
    <font>
      <sz val="14"/>
      <color theme="1"/>
      <name val="宋体"/>
      <charset val="134"/>
      <scheme val="minor"/>
    </font>
    <font>
      <sz val="20"/>
      <color rgb="FF000000"/>
      <name val="方正小标宋简体"/>
      <charset val="134"/>
    </font>
    <font>
      <sz val="10"/>
      <name val="宋体"/>
      <charset val="134"/>
      <scheme val="minor"/>
    </font>
    <font>
      <sz val="20"/>
      <color indexed="8"/>
      <name val="宋体"/>
      <charset val="134"/>
    </font>
    <font>
      <sz val="11"/>
      <name val="宋体"/>
      <charset val="134"/>
    </font>
    <font>
      <sz val="14"/>
      <color indexed="9"/>
      <name val="宋体"/>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62"/>
      <name val="宋体"/>
      <charset val="134"/>
    </font>
    <font>
      <sz val="12"/>
      <color indexed="17"/>
      <name val="宋体"/>
      <charset val="134"/>
    </font>
    <font>
      <sz val="11"/>
      <color indexed="9"/>
      <name val="宋体"/>
      <charset val="134"/>
    </font>
    <font>
      <b/>
      <sz val="11"/>
      <color indexed="8"/>
      <name val="宋体"/>
      <charset val="134"/>
    </font>
    <font>
      <sz val="12"/>
      <color indexed="9"/>
      <name val="宋体"/>
      <charset val="134"/>
    </font>
    <font>
      <sz val="11"/>
      <color indexed="52"/>
      <name val="宋体"/>
      <charset val="134"/>
    </font>
    <font>
      <b/>
      <sz val="11"/>
      <color indexed="63"/>
      <name val="宋体"/>
      <charset val="134"/>
    </font>
    <font>
      <b/>
      <sz val="11"/>
      <color indexed="52"/>
      <name val="宋体"/>
      <charset val="134"/>
    </font>
    <font>
      <sz val="11"/>
      <color indexed="17"/>
      <name val="宋体"/>
      <charset val="134"/>
    </font>
    <font>
      <sz val="8"/>
      <name val="Arial"/>
      <charset val="134"/>
    </font>
    <font>
      <sz val="12"/>
      <color indexed="16"/>
      <name val="宋体"/>
      <charset val="134"/>
    </font>
    <font>
      <i/>
      <sz val="11"/>
      <color indexed="23"/>
      <name val="宋体"/>
      <charset val="134"/>
    </font>
    <font>
      <b/>
      <sz val="15"/>
      <color indexed="56"/>
      <name val="宋体"/>
      <charset val="134"/>
    </font>
    <font>
      <sz val="12"/>
      <name val="Times New Roman"/>
      <charset val="134"/>
    </font>
    <font>
      <sz val="11"/>
      <color indexed="20"/>
      <name val="宋体"/>
      <charset val="134"/>
    </font>
    <font>
      <b/>
      <sz val="11"/>
      <color indexed="56"/>
      <name val="宋体"/>
      <charset val="134"/>
    </font>
    <font>
      <b/>
      <sz val="10"/>
      <name val="MS Sans Serif"/>
      <charset val="134"/>
    </font>
    <font>
      <sz val="11"/>
      <color indexed="60"/>
      <name val="宋体"/>
      <charset val="134"/>
    </font>
    <font>
      <sz val="11"/>
      <color indexed="10"/>
      <name val="宋体"/>
      <charset val="134"/>
    </font>
    <font>
      <b/>
      <sz val="11"/>
      <color indexed="9"/>
      <name val="宋体"/>
      <charset val="134"/>
    </font>
    <font>
      <sz val="10"/>
      <name val="Helv"/>
      <charset val="134"/>
    </font>
    <font>
      <b/>
      <sz val="8"/>
      <color indexed="9"/>
      <name val="宋体"/>
      <charset val="134"/>
    </font>
    <font>
      <sz val="12"/>
      <name val="Courier"/>
      <charset val="134"/>
    </font>
    <font>
      <u/>
      <sz val="12"/>
      <color indexed="12"/>
      <name val="宋体"/>
      <charset val="134"/>
    </font>
    <font>
      <sz val="10"/>
      <name val="Times New Roman"/>
      <charset val="134"/>
    </font>
    <font>
      <u/>
      <sz val="11"/>
      <color indexed="52"/>
      <name val="宋体"/>
      <charset val="134"/>
    </font>
    <font>
      <b/>
      <sz val="10"/>
      <name val="Tms Rmn"/>
      <charset val="134"/>
    </font>
    <font>
      <sz val="10"/>
      <name val="MS Sans Serif"/>
      <charset val="134"/>
    </font>
    <font>
      <sz val="10"/>
      <name val="楷体"/>
      <charset val="134"/>
    </font>
    <font>
      <b/>
      <sz val="18"/>
      <color indexed="56"/>
      <name val="宋体"/>
      <charset val="134"/>
    </font>
    <font>
      <b/>
      <sz val="18"/>
      <color indexed="54"/>
      <name val="宋体"/>
      <charset val="134"/>
    </font>
    <font>
      <b/>
      <sz val="11"/>
      <color indexed="54"/>
      <name val="宋体"/>
      <charset val="134"/>
    </font>
    <font>
      <sz val="12"/>
      <color indexed="20"/>
      <name val="宋体"/>
      <charset val="134"/>
    </font>
    <font>
      <sz val="10"/>
      <name val="仿宋_GB2312"/>
      <charset val="134"/>
    </font>
    <font>
      <b/>
      <sz val="14"/>
      <name val="楷体"/>
      <charset val="134"/>
    </font>
    <font>
      <b/>
      <sz val="10"/>
      <name val="Arial"/>
      <charset val="134"/>
    </font>
    <font>
      <sz val="7"/>
      <name val="Small Fonts"/>
      <charset val="134"/>
    </font>
    <font>
      <b/>
      <sz val="15"/>
      <color indexed="54"/>
      <name val="宋体"/>
      <charset val="134"/>
    </font>
    <font>
      <sz val="9"/>
      <name val="宋体"/>
      <charset val="134"/>
    </font>
    <font>
      <b/>
      <sz val="12"/>
      <name val="Arial"/>
      <charset val="134"/>
    </font>
    <font>
      <b/>
      <sz val="13"/>
      <color indexed="56"/>
      <name val="宋体"/>
      <charset val="134"/>
    </font>
    <font>
      <sz val="10"/>
      <name val="Geneva"/>
      <charset val="134"/>
    </font>
    <font>
      <b/>
      <sz val="10"/>
      <color indexed="9"/>
      <name val="宋体"/>
      <charset val="134"/>
    </font>
    <font>
      <sz val="8"/>
      <name val="Times New Roman"/>
      <charset val="134"/>
    </font>
    <font>
      <b/>
      <sz val="13"/>
      <color indexed="54"/>
      <name val="宋体"/>
      <charset val="134"/>
    </font>
    <font>
      <b/>
      <sz val="18"/>
      <color indexed="62"/>
      <name val="宋体"/>
      <charset val="134"/>
    </font>
    <font>
      <u/>
      <sz val="12"/>
      <color indexed="36"/>
      <name val="宋体"/>
      <charset val="134"/>
    </font>
    <font>
      <b/>
      <sz val="9"/>
      <name val="Arial"/>
      <charset val="134"/>
    </font>
    <font>
      <sz val="12"/>
      <name val="Helv"/>
      <charset val="134"/>
    </font>
    <font>
      <sz val="12"/>
      <color indexed="9"/>
      <name val="Helv"/>
      <charset val="134"/>
    </font>
    <font>
      <sz val="10"/>
      <color indexed="8"/>
      <name val="MS Sans Serif"/>
      <charset val="134"/>
    </font>
    <font>
      <u/>
      <sz val="10"/>
      <color indexed="12"/>
      <name val="Times"/>
      <charset val="134"/>
    </font>
  </fonts>
  <fills count="6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49"/>
        <bgColor indexed="64"/>
      </patternFill>
    </fill>
    <fill>
      <patternFill patternType="solid">
        <fgColor indexed="22"/>
        <bgColor indexed="64"/>
      </patternFill>
    </fill>
    <fill>
      <patternFill patternType="solid">
        <fgColor indexed="54"/>
        <bgColor indexed="64"/>
      </patternFill>
    </fill>
    <fill>
      <patternFill patternType="solid">
        <fgColor indexed="52"/>
        <bgColor indexed="64"/>
      </patternFill>
    </fill>
    <fill>
      <patternFill patternType="solid">
        <fgColor indexed="27"/>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11"/>
        <bgColor indexed="64"/>
      </patternFill>
    </fill>
    <fill>
      <patternFill patternType="solid">
        <fgColor indexed="46"/>
        <bgColor indexed="64"/>
      </patternFill>
    </fill>
    <fill>
      <patternFill patternType="solid">
        <fgColor indexed="48"/>
        <bgColor indexed="64"/>
      </patternFill>
    </fill>
    <fill>
      <patternFill patternType="solid">
        <fgColor indexed="43"/>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5"/>
        <bgColor indexed="64"/>
      </patternFill>
    </fill>
    <fill>
      <patternFill patternType="gray0625"/>
    </fill>
    <fill>
      <patternFill patternType="solid">
        <fgColor indexed="36"/>
        <bgColor indexed="64"/>
      </patternFill>
    </fill>
    <fill>
      <patternFill patternType="solid">
        <fgColor indexed="40"/>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indexed="30"/>
        <bgColor indexed="64"/>
      </patternFill>
    </fill>
    <fill>
      <patternFill patternType="solid">
        <fgColor indexed="31"/>
        <bgColor indexed="64"/>
      </patternFill>
    </fill>
    <fill>
      <patternFill patternType="solid">
        <fgColor indexed="14"/>
        <bgColor indexed="64"/>
      </patternFill>
    </fill>
    <fill>
      <patternFill patternType="solid">
        <fgColor indexed="57"/>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style="medium">
        <color indexed="9"/>
      </top>
      <bottom style="medium">
        <color indexed="9"/>
      </bottom>
      <diagonal/>
    </border>
    <border>
      <left/>
      <right/>
      <top/>
      <bottom style="medium">
        <color indexed="30"/>
      </bottom>
      <diagonal/>
    </border>
    <border>
      <left/>
      <right/>
      <top style="thin">
        <color indexed="11"/>
      </top>
      <bottom style="double">
        <color indexed="11"/>
      </bottom>
      <diagonal/>
    </border>
    <border>
      <left/>
      <right/>
      <top/>
      <bottom style="thick">
        <color indexed="11"/>
      </bottom>
      <diagonal/>
    </border>
    <border>
      <left/>
      <right/>
      <top style="medium">
        <color auto="1"/>
      </top>
      <bottom style="medium">
        <color auto="1"/>
      </bottom>
      <diagonal/>
    </border>
    <border>
      <left/>
      <right/>
      <top/>
      <bottom style="medium">
        <color indexed="43"/>
      </bottom>
      <diagonal/>
    </border>
    <border>
      <left/>
      <right/>
      <top style="thin">
        <color auto="1"/>
      </top>
      <bottom style="thin">
        <color auto="1"/>
      </bottom>
      <diagonal/>
    </border>
    <border>
      <left/>
      <right/>
      <top/>
      <bottom style="thick">
        <color indexed="22"/>
      </bottom>
      <diagonal/>
    </border>
    <border>
      <left/>
      <right/>
      <top/>
      <bottom style="thick">
        <color indexed="43"/>
      </bottom>
      <diagonal/>
    </border>
  </borders>
  <cellStyleXfs count="1326">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17"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4" borderId="20" applyNumberFormat="0" applyFon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9" fillId="0" borderId="22" applyNumberFormat="0" applyFill="0" applyAlignment="0" applyProtection="0">
      <alignment vertical="center"/>
    </xf>
    <xf numFmtId="0" fontId="49" fillId="0" borderId="0" applyNumberFormat="0" applyFill="0" applyBorder="0" applyAlignment="0" applyProtection="0">
      <alignment vertical="center"/>
    </xf>
    <xf numFmtId="0" fontId="50" fillId="5" borderId="23" applyNumberFormat="0" applyAlignment="0" applyProtection="0">
      <alignment vertical="center"/>
    </xf>
    <xf numFmtId="0" fontId="51" fillId="6" borderId="24" applyNumberFormat="0" applyAlignment="0" applyProtection="0">
      <alignment vertical="center"/>
    </xf>
    <xf numFmtId="0" fontId="52" fillId="6" borderId="23" applyNumberFormat="0" applyAlignment="0" applyProtection="0">
      <alignment vertical="center"/>
    </xf>
    <xf numFmtId="0" fontId="53" fillId="7" borderId="25" applyNumberFormat="0" applyAlignment="0" applyProtection="0">
      <alignment vertical="center"/>
    </xf>
    <xf numFmtId="0" fontId="54" fillId="0" borderId="26" applyNumberFormat="0" applyFill="0" applyAlignment="0" applyProtection="0">
      <alignment vertical="center"/>
    </xf>
    <xf numFmtId="0" fontId="55" fillId="0" borderId="27" applyNumberFormat="0" applyFill="0" applyAlignment="0" applyProtection="0">
      <alignment vertical="center"/>
    </xf>
    <xf numFmtId="0" fontId="56" fillId="8" borderId="0" applyNumberFormat="0" applyBorder="0" applyAlignment="0" applyProtection="0">
      <alignment vertical="center"/>
    </xf>
    <xf numFmtId="0" fontId="57" fillId="9" borderId="0" applyNumberFormat="0" applyBorder="0" applyAlignment="0" applyProtection="0">
      <alignment vertical="center"/>
    </xf>
    <xf numFmtId="0" fontId="58" fillId="10" borderId="0" applyNumberFormat="0" applyBorder="0" applyAlignment="0" applyProtection="0">
      <alignment vertical="center"/>
    </xf>
    <xf numFmtId="0" fontId="59" fillId="11" borderId="0" applyNumberFormat="0" applyBorder="0" applyAlignment="0" applyProtection="0">
      <alignment vertical="center"/>
    </xf>
    <xf numFmtId="0" fontId="60" fillId="12" borderId="0" applyNumberFormat="0" applyBorder="0" applyAlignment="0" applyProtection="0">
      <alignment vertical="center"/>
    </xf>
    <xf numFmtId="0" fontId="60"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59" fillId="18" borderId="0" applyNumberFormat="0" applyBorder="0" applyAlignment="0" applyProtection="0">
      <alignment vertical="center"/>
    </xf>
    <xf numFmtId="0" fontId="59"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59" fillId="22" borderId="0" applyNumberFormat="0" applyBorder="0" applyAlignment="0" applyProtection="0">
      <alignment vertical="center"/>
    </xf>
    <xf numFmtId="0" fontId="59"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59" fillId="26" borderId="0" applyNumberFormat="0" applyBorder="0" applyAlignment="0" applyProtection="0">
      <alignment vertical="center"/>
    </xf>
    <xf numFmtId="0" fontId="59"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59" fillId="30" borderId="0" applyNumberFormat="0" applyBorder="0" applyAlignment="0" applyProtection="0">
      <alignment vertical="center"/>
    </xf>
    <xf numFmtId="0" fontId="59" fillId="31" borderId="0" applyNumberFormat="0" applyBorder="0" applyAlignment="0" applyProtection="0">
      <alignment vertical="center"/>
    </xf>
    <xf numFmtId="0" fontId="60" fillId="32" borderId="0" applyNumberFormat="0" applyBorder="0" applyAlignment="0" applyProtection="0">
      <alignment vertical="center"/>
    </xf>
    <xf numFmtId="0" fontId="60" fillId="33" borderId="0" applyNumberFormat="0" applyBorder="0" applyAlignment="0" applyProtection="0">
      <alignment vertical="center"/>
    </xf>
    <xf numFmtId="0" fontId="59" fillId="34" borderId="0" applyNumberFormat="0" applyBorder="0" applyAlignment="0" applyProtection="0">
      <alignment vertical="center"/>
    </xf>
    <xf numFmtId="1" fontId="61" fillId="0" borderId="28" applyFill="0" applyProtection="0">
      <alignment horizontal="center" vertical="center"/>
    </xf>
    <xf numFmtId="0" fontId="62" fillId="35" borderId="29" applyNumberFormat="0" applyAlignment="0" applyProtection="0">
      <alignment vertical="center"/>
    </xf>
    <xf numFmtId="0" fontId="17" fillId="0" borderId="0">
      <alignment vertical="center"/>
    </xf>
    <xf numFmtId="0" fontId="0" fillId="0" borderId="0">
      <alignment vertical="center"/>
    </xf>
    <xf numFmtId="0" fontId="63" fillId="36" borderId="0" applyNumberFormat="0" applyBorder="0" applyAlignment="0" applyProtection="0">
      <alignment vertical="center"/>
    </xf>
    <xf numFmtId="0" fontId="64" fillId="37" borderId="0" applyNumberFormat="0" applyBorder="0" applyAlignment="0" applyProtection="0">
      <alignment vertical="center"/>
    </xf>
    <xf numFmtId="0" fontId="65" fillId="0" borderId="30" applyNumberFormat="0" applyFill="0" applyAlignment="0" applyProtection="0">
      <alignment vertical="center"/>
    </xf>
    <xf numFmtId="0" fontId="66" fillId="38" borderId="0" applyNumberFormat="0" applyBorder="0" applyAlignment="0" applyProtection="0">
      <alignment vertical="center"/>
    </xf>
    <xf numFmtId="0" fontId="67" fillId="0" borderId="31" applyNumberFormat="0" applyFill="0" applyAlignment="0" applyProtection="0">
      <alignment vertical="center"/>
    </xf>
    <xf numFmtId="0" fontId="0" fillId="0" borderId="0">
      <alignment vertical="center"/>
    </xf>
    <xf numFmtId="0" fontId="0" fillId="0" borderId="0">
      <alignment vertical="center"/>
    </xf>
    <xf numFmtId="0" fontId="68" fillId="39" borderId="32" applyNumberFormat="0" applyAlignment="0" applyProtection="0">
      <alignment vertical="center"/>
    </xf>
    <xf numFmtId="0" fontId="66" fillId="40" borderId="0" applyNumberFormat="0" applyBorder="0" applyAlignment="0" applyProtection="0">
      <alignment vertical="center"/>
    </xf>
    <xf numFmtId="9" fontId="17" fillId="0" borderId="0" applyFont="0" applyFill="0" applyBorder="0" applyAlignment="0" applyProtection="0">
      <alignment vertical="center"/>
    </xf>
    <xf numFmtId="0" fontId="13" fillId="39" borderId="0" applyNumberFormat="0" applyBorder="0" applyAlignment="0" applyProtection="0">
      <alignment vertical="center"/>
    </xf>
    <xf numFmtId="0" fontId="17" fillId="0" borderId="0">
      <alignment vertical="center"/>
    </xf>
    <xf numFmtId="0" fontId="0" fillId="0" borderId="0">
      <alignment vertical="center"/>
    </xf>
    <xf numFmtId="0" fontId="69" fillId="39" borderId="29" applyNumberFormat="0" applyAlignment="0" applyProtection="0">
      <alignment vertical="center"/>
    </xf>
    <xf numFmtId="0" fontId="65" fillId="0" borderId="30" applyNumberFormat="0" applyFill="0" applyAlignment="0" applyProtection="0">
      <alignment vertical="center"/>
    </xf>
    <xf numFmtId="0" fontId="17" fillId="0" borderId="0">
      <alignment vertical="center"/>
    </xf>
    <xf numFmtId="43" fontId="0" fillId="0" borderId="0" applyFont="0" applyFill="0" applyBorder="0" applyAlignment="0" applyProtection="0">
      <alignment vertical="center"/>
    </xf>
    <xf numFmtId="0" fontId="66" fillId="41" borderId="0" applyNumberFormat="0" applyBorder="0" applyAlignment="0" applyProtection="0">
      <alignment vertical="center"/>
    </xf>
    <xf numFmtId="0" fontId="65" fillId="0" borderId="30" applyNumberFormat="0" applyFill="0" applyAlignment="0" applyProtection="0">
      <alignment vertical="center"/>
    </xf>
    <xf numFmtId="0" fontId="70" fillId="42" borderId="0" applyNumberFormat="0" applyBorder="0" applyAlignment="0" applyProtection="0">
      <alignment vertical="center"/>
    </xf>
    <xf numFmtId="0" fontId="71" fillId="43" borderId="1" applyNumberFormat="0" applyBorder="0" applyAlignment="0" applyProtection="0">
      <alignment vertical="center"/>
    </xf>
    <xf numFmtId="176" fontId="61" fillId="0" borderId="28" applyFill="0" applyProtection="0">
      <alignment horizontal="right" vertical="center"/>
    </xf>
    <xf numFmtId="0" fontId="66" fillId="44" borderId="0" applyNumberFormat="0" applyBorder="0" applyAlignment="0" applyProtection="0">
      <alignment vertical="center"/>
    </xf>
    <xf numFmtId="0" fontId="64" fillId="41" borderId="0" applyNumberFormat="0" applyBorder="0" applyAlignment="0" applyProtection="0">
      <alignment vertical="center"/>
    </xf>
    <xf numFmtId="43" fontId="0" fillId="0" borderId="0" applyFont="0" applyFill="0" applyBorder="0" applyAlignment="0" applyProtection="0">
      <alignment vertical="center"/>
    </xf>
    <xf numFmtId="0" fontId="66" fillId="40" borderId="0" applyNumberFormat="0" applyBorder="0" applyAlignment="0" applyProtection="0">
      <alignment vertical="center"/>
    </xf>
    <xf numFmtId="0" fontId="72" fillId="45" borderId="0" applyNumberFormat="0" applyBorder="0" applyAlignment="0" applyProtection="0">
      <alignment vertical="center"/>
    </xf>
    <xf numFmtId="0" fontId="64" fillId="46" borderId="0" applyNumberFormat="0" applyBorder="0" applyAlignment="0" applyProtection="0">
      <alignment vertical="center"/>
    </xf>
    <xf numFmtId="0" fontId="17" fillId="0" borderId="0">
      <alignment vertical="center"/>
    </xf>
    <xf numFmtId="0" fontId="66" fillId="47" borderId="0" applyNumberFormat="0" applyBorder="0" applyAlignment="0" applyProtection="0">
      <alignment vertical="center"/>
    </xf>
    <xf numFmtId="0" fontId="66" fillId="41" borderId="0" applyNumberFormat="0" applyBorder="0" applyAlignment="0" applyProtection="0">
      <alignment vertical="center"/>
    </xf>
    <xf numFmtId="9" fontId="17" fillId="0" borderId="0" applyFont="0" applyFill="0" applyBorder="0" applyAlignment="0" applyProtection="0">
      <alignment vertical="center"/>
    </xf>
    <xf numFmtId="0" fontId="66" fillId="44" borderId="0" applyNumberFormat="0" applyBorder="0" applyAlignment="0" applyProtection="0">
      <alignment vertical="center"/>
    </xf>
    <xf numFmtId="0" fontId="73" fillId="0" borderId="0" applyNumberForma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0" fillId="43" borderId="33" applyNumberFormat="0" applyFont="0" applyAlignment="0" applyProtection="0">
      <alignment vertical="center"/>
    </xf>
    <xf numFmtId="0" fontId="64" fillId="48" borderId="0" applyNumberFormat="0" applyBorder="0" applyAlignment="0" applyProtection="0">
      <alignment vertical="center"/>
    </xf>
    <xf numFmtId="0" fontId="64" fillId="45" borderId="0" applyNumberFormat="0" applyBorder="0" applyAlignment="0" applyProtection="0">
      <alignment vertical="center"/>
    </xf>
    <xf numFmtId="0" fontId="17" fillId="0" borderId="0">
      <alignment vertical="center"/>
    </xf>
    <xf numFmtId="0" fontId="66" fillId="47" borderId="0" applyNumberFormat="0" applyBorder="0" applyAlignment="0" applyProtection="0">
      <alignment vertical="center"/>
    </xf>
    <xf numFmtId="0" fontId="74" fillId="0" borderId="34" applyNumberFormat="0" applyFill="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4" fillId="45" borderId="0" applyNumberFormat="0" applyBorder="0" applyAlignment="0" applyProtection="0">
      <alignment vertical="center"/>
    </xf>
    <xf numFmtId="0" fontId="75" fillId="0" borderId="0">
      <alignment vertical="center"/>
    </xf>
    <xf numFmtId="0" fontId="76" fillId="45" borderId="0" applyNumberFormat="0" applyBorder="0" applyAlignment="0" applyProtection="0">
      <alignment vertical="center"/>
    </xf>
    <xf numFmtId="0" fontId="17" fillId="0" borderId="0">
      <alignment vertical="center"/>
    </xf>
    <xf numFmtId="0" fontId="66" fillId="40" borderId="0" applyNumberFormat="0" applyBorder="0" applyAlignment="0" applyProtection="0">
      <alignment vertical="center"/>
    </xf>
    <xf numFmtId="0" fontId="66" fillId="41" borderId="0" applyNumberFormat="0" applyBorder="0" applyAlignment="0" applyProtection="0">
      <alignment vertical="center"/>
    </xf>
    <xf numFmtId="9" fontId="17" fillId="0" borderId="0" applyFont="0" applyFill="0" applyBorder="0" applyAlignment="0" applyProtection="0">
      <alignment vertical="center"/>
    </xf>
    <xf numFmtId="0" fontId="66" fillId="41" borderId="0" applyNumberFormat="0" applyBorder="0" applyAlignment="0" applyProtection="0">
      <alignment vertical="center"/>
    </xf>
    <xf numFmtId="0" fontId="9" fillId="0" borderId="0">
      <alignment vertical="center"/>
    </xf>
    <xf numFmtId="0" fontId="0" fillId="0" borderId="0">
      <alignment vertical="center"/>
    </xf>
    <xf numFmtId="0" fontId="68" fillId="39" borderId="32" applyNumberFormat="0" applyAlignment="0" applyProtection="0">
      <alignment vertical="center"/>
    </xf>
    <xf numFmtId="0" fontId="0" fillId="0" borderId="0">
      <alignment vertical="center"/>
    </xf>
    <xf numFmtId="0" fontId="0" fillId="0" borderId="0">
      <alignment vertical="center"/>
    </xf>
    <xf numFmtId="0" fontId="17" fillId="0" borderId="0">
      <alignment vertical="center"/>
    </xf>
    <xf numFmtId="0" fontId="77" fillId="0" borderId="0" applyNumberFormat="0" applyFill="0" applyBorder="0" applyAlignment="0" applyProtection="0">
      <alignment vertical="center"/>
    </xf>
    <xf numFmtId="0" fontId="0" fillId="43" borderId="33" applyNumberFormat="0" applyFont="0" applyAlignment="0" applyProtection="0">
      <alignment vertical="center"/>
    </xf>
    <xf numFmtId="0" fontId="78" fillId="0" borderId="35">
      <alignment horizontal="center" vertical="center"/>
    </xf>
    <xf numFmtId="0" fontId="76" fillId="49" borderId="0" applyNumberFormat="0" applyBorder="0" applyAlignment="0" applyProtection="0">
      <alignment vertical="center"/>
    </xf>
    <xf numFmtId="0" fontId="64" fillId="50" borderId="0" applyNumberFormat="0" applyBorder="0" applyAlignment="0" applyProtection="0">
      <alignment vertical="center"/>
    </xf>
    <xf numFmtId="0" fontId="68" fillId="39" borderId="32" applyNumberFormat="0" applyAlignment="0" applyProtection="0">
      <alignment vertical="center"/>
    </xf>
    <xf numFmtId="0" fontId="0" fillId="36" borderId="0" applyNumberFormat="0" applyBorder="0" applyAlignment="0" applyProtection="0">
      <alignment vertical="center"/>
    </xf>
    <xf numFmtId="0" fontId="79" fillId="51" borderId="0" applyNumberFormat="0" applyBorder="0" applyAlignment="0" applyProtection="0">
      <alignment vertical="center"/>
    </xf>
    <xf numFmtId="0" fontId="67" fillId="0" borderId="31" applyNumberFormat="0" applyFill="0" applyAlignment="0" applyProtection="0">
      <alignment vertical="center"/>
    </xf>
    <xf numFmtId="0" fontId="0" fillId="0" borderId="0">
      <alignment vertical="center"/>
    </xf>
    <xf numFmtId="0" fontId="0" fillId="0" borderId="0">
      <alignment vertical="center"/>
    </xf>
    <xf numFmtId="0" fontId="67" fillId="0" borderId="31" applyNumberFormat="0" applyFill="0" applyAlignment="0" applyProtection="0">
      <alignment vertical="center"/>
    </xf>
    <xf numFmtId="0" fontId="68" fillId="39" borderId="32" applyNumberFormat="0" applyAlignment="0" applyProtection="0">
      <alignment vertical="center"/>
    </xf>
    <xf numFmtId="0" fontId="65" fillId="0" borderId="30" applyNumberFormat="0" applyFill="0" applyAlignment="0" applyProtection="0">
      <alignment vertical="center"/>
    </xf>
    <xf numFmtId="0" fontId="80" fillId="0" borderId="0" applyNumberFormat="0" applyFill="0" applyBorder="0" applyAlignment="0" applyProtection="0">
      <alignment vertical="center"/>
    </xf>
    <xf numFmtId="0" fontId="17" fillId="0" borderId="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81" fillId="44" borderId="36" applyNumberFormat="0" applyAlignment="0" applyProtection="0">
      <alignment vertical="center"/>
    </xf>
    <xf numFmtId="0" fontId="65" fillId="0" borderId="30" applyNumberFormat="0" applyFill="0" applyAlignment="0" applyProtection="0">
      <alignment vertical="center"/>
    </xf>
    <xf numFmtId="0" fontId="61" fillId="0" borderId="4" applyNumberFormat="0" applyFill="0" applyProtection="0">
      <alignment horizontal="right" vertical="center"/>
    </xf>
    <xf numFmtId="0" fontId="0" fillId="0" borderId="0">
      <alignment vertical="center"/>
    </xf>
    <xf numFmtId="0" fontId="0" fillId="0" borderId="0">
      <alignment vertical="center"/>
    </xf>
    <xf numFmtId="0" fontId="67" fillId="0" borderId="31" applyNumberFormat="0" applyFill="0" applyAlignment="0" applyProtection="0">
      <alignment vertical="center"/>
    </xf>
    <xf numFmtId="0" fontId="13" fillId="43" borderId="0" applyNumberFormat="0" applyBorder="0" applyAlignment="0" applyProtection="0">
      <alignment vertical="center"/>
    </xf>
    <xf numFmtId="0" fontId="65" fillId="0" borderId="30" applyNumberFormat="0" applyFill="0" applyAlignment="0" applyProtection="0">
      <alignment vertical="center"/>
    </xf>
    <xf numFmtId="0" fontId="67" fillId="0" borderId="31" applyNumberFormat="0" applyFill="0" applyAlignment="0" applyProtection="0">
      <alignment vertical="center"/>
    </xf>
    <xf numFmtId="0" fontId="0" fillId="0" borderId="0">
      <alignment vertical="center"/>
    </xf>
    <xf numFmtId="0" fontId="0" fillId="0" borderId="0">
      <alignment vertical="center"/>
    </xf>
    <xf numFmtId="0" fontId="65" fillId="0" borderId="30" applyNumberFormat="0" applyFill="0" applyAlignment="0" applyProtection="0">
      <alignment vertical="center"/>
    </xf>
    <xf numFmtId="0" fontId="76" fillId="49" borderId="0" applyNumberFormat="0" applyBorder="0" applyAlignment="0" applyProtection="0">
      <alignment vertical="center"/>
    </xf>
    <xf numFmtId="0" fontId="17" fillId="0" borderId="0" applyNumberFormat="0" applyFont="0" applyFill="0" applyBorder="0" applyAlignment="0" applyProtection="0">
      <alignment horizontal="left" vertical="center"/>
    </xf>
    <xf numFmtId="0" fontId="68" fillId="39" borderId="32" applyNumberFormat="0" applyAlignment="0" applyProtection="0">
      <alignment vertical="center"/>
    </xf>
    <xf numFmtId="0" fontId="65" fillId="0" borderId="30" applyNumberFormat="0" applyFill="0" applyAlignment="0" applyProtection="0">
      <alignment vertical="center"/>
    </xf>
    <xf numFmtId="0" fontId="0" fillId="0" borderId="0">
      <alignment vertical="center"/>
    </xf>
    <xf numFmtId="0" fontId="0" fillId="0" borderId="0">
      <alignment vertical="center"/>
    </xf>
    <xf numFmtId="0" fontId="67" fillId="0" borderId="31" applyNumberFormat="0" applyFill="0" applyAlignment="0" applyProtection="0">
      <alignment vertical="center"/>
    </xf>
    <xf numFmtId="0" fontId="69" fillId="39" borderId="29" applyNumberFormat="0" applyAlignment="0" applyProtection="0">
      <alignment vertical="center"/>
    </xf>
    <xf numFmtId="0" fontId="64" fillId="39" borderId="0" applyNumberFormat="0" applyBorder="0" applyAlignment="0" applyProtection="0">
      <alignment vertical="center"/>
    </xf>
    <xf numFmtId="0" fontId="17" fillId="0" borderId="0">
      <alignment vertical="center"/>
    </xf>
    <xf numFmtId="0" fontId="74" fillId="0" borderId="34" applyNumberFormat="0" applyFill="0" applyAlignment="0" applyProtection="0">
      <alignment vertical="center"/>
    </xf>
    <xf numFmtId="0" fontId="66" fillId="41" borderId="0" applyNumberFormat="0" applyBorder="0" applyAlignment="0" applyProtection="0">
      <alignment vertical="center"/>
    </xf>
    <xf numFmtId="0" fontId="82" fillId="0" borderId="0">
      <alignment vertical="center"/>
    </xf>
    <xf numFmtId="0" fontId="79" fillId="51" borderId="0" applyNumberFormat="0" applyBorder="0" applyAlignment="0" applyProtection="0">
      <alignment vertical="center"/>
    </xf>
    <xf numFmtId="0" fontId="69" fillId="39" borderId="29" applyNumberFormat="0" applyAlignment="0" applyProtection="0">
      <alignment vertical="center"/>
    </xf>
    <xf numFmtId="0" fontId="74" fillId="0" borderId="34" applyNumberFormat="0" applyFill="0" applyAlignment="0" applyProtection="0">
      <alignment vertical="center"/>
    </xf>
    <xf numFmtId="0" fontId="66" fillId="41" borderId="0" applyNumberFormat="0" applyBorder="0" applyAlignment="0" applyProtection="0">
      <alignment vertical="center"/>
    </xf>
    <xf numFmtId="0" fontId="80" fillId="0" borderId="0" applyNumberFormat="0" applyFill="0" applyBorder="0" applyAlignment="0" applyProtection="0">
      <alignment vertical="center"/>
    </xf>
    <xf numFmtId="0" fontId="0" fillId="43" borderId="33" applyNumberFormat="0" applyFont="0" applyAlignment="0" applyProtection="0">
      <alignment vertical="center"/>
    </xf>
    <xf numFmtId="0" fontId="0" fillId="43" borderId="33" applyNumberFormat="0" applyFont="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40" fontId="83" fillId="52" borderId="37">
      <alignment horizontal="centerContinuous" vertical="center"/>
    </xf>
    <xf numFmtId="1" fontId="61" fillId="0" borderId="28" applyFill="0" applyProtection="0">
      <alignment horizontal="center" vertical="center"/>
    </xf>
    <xf numFmtId="0" fontId="0" fillId="43" borderId="33" applyNumberFormat="0" applyFont="0" applyAlignment="0" applyProtection="0">
      <alignment vertical="center"/>
    </xf>
    <xf numFmtId="0" fontId="0" fillId="0" borderId="0">
      <alignment vertical="center"/>
    </xf>
    <xf numFmtId="0" fontId="0" fillId="43" borderId="33" applyNumberFormat="0" applyFont="0" applyAlignment="0" applyProtection="0">
      <alignment vertical="center"/>
    </xf>
    <xf numFmtId="0" fontId="9" fillId="0" borderId="0">
      <alignment vertical="center"/>
    </xf>
    <xf numFmtId="0" fontId="0" fillId="43" borderId="33" applyNumberFormat="0" applyFont="0" applyAlignment="0" applyProtection="0">
      <alignment vertical="center"/>
    </xf>
    <xf numFmtId="0" fontId="9" fillId="0" borderId="0">
      <alignment vertical="center"/>
    </xf>
    <xf numFmtId="41" fontId="0" fillId="0" borderId="0" applyFont="0" applyFill="0" applyBorder="0" applyAlignment="0" applyProtection="0">
      <alignment vertical="center"/>
    </xf>
    <xf numFmtId="0" fontId="68" fillId="39" borderId="32" applyNumberFormat="0" applyAlignment="0" applyProtection="0">
      <alignment vertical="center"/>
    </xf>
    <xf numFmtId="43" fontId="0" fillId="0" borderId="0" applyFont="0" applyFill="0" applyBorder="0" applyAlignment="0" applyProtection="0">
      <alignment vertical="center"/>
    </xf>
    <xf numFmtId="0" fontId="65" fillId="0" borderId="30" applyNumberFormat="0" applyFill="0" applyAlignment="0" applyProtection="0">
      <alignment vertical="center"/>
    </xf>
    <xf numFmtId="1" fontId="61" fillId="0" borderId="28" applyFill="0" applyProtection="0">
      <alignment horizontal="center" vertical="center"/>
    </xf>
    <xf numFmtId="0" fontId="82" fillId="0" borderId="0">
      <alignment vertical="center"/>
    </xf>
    <xf numFmtId="0" fontId="61" fillId="0" borderId="4" applyNumberFormat="0" applyFill="0" applyProtection="0">
      <alignment horizontal="right" vertical="center"/>
    </xf>
    <xf numFmtId="0" fontId="66" fillId="39" borderId="0" applyNumberFormat="0" applyBorder="0" applyAlignment="0" applyProtection="0">
      <alignment vertical="center"/>
    </xf>
    <xf numFmtId="0" fontId="84" fillId="0" borderId="0">
      <alignment vertical="center"/>
    </xf>
    <xf numFmtId="1" fontId="61" fillId="0" borderId="28" applyFill="0" applyProtection="0">
      <alignment horizontal="center" vertical="center"/>
    </xf>
    <xf numFmtId="0" fontId="17" fillId="0" borderId="0">
      <alignment vertical="center"/>
    </xf>
    <xf numFmtId="0" fontId="17" fillId="0" borderId="0">
      <alignment vertical="center"/>
    </xf>
    <xf numFmtId="0" fontId="62" fillId="35" borderId="29" applyNumberFormat="0" applyAlignment="0" applyProtection="0">
      <alignment vertical="center"/>
    </xf>
    <xf numFmtId="0" fontId="64" fillId="40" borderId="0" applyNumberFormat="0" applyBorder="0" applyAlignment="0" applyProtection="0">
      <alignment vertical="center"/>
    </xf>
    <xf numFmtId="0" fontId="62" fillId="35" borderId="29" applyNumberFormat="0" applyAlignment="0" applyProtection="0">
      <alignment vertical="center"/>
    </xf>
    <xf numFmtId="0" fontId="13" fillId="39" borderId="0" applyNumberFormat="0" applyBorder="0" applyAlignment="0" applyProtection="0">
      <alignment vertical="center"/>
    </xf>
    <xf numFmtId="0" fontId="17" fillId="0" borderId="0">
      <alignment vertical="center"/>
    </xf>
    <xf numFmtId="0" fontId="62" fillId="35" borderId="29" applyNumberFormat="0" applyAlignment="0" applyProtection="0">
      <alignment vertical="center"/>
    </xf>
    <xf numFmtId="0" fontId="13" fillId="39" borderId="0" applyNumberFormat="0" applyBorder="0" applyAlignment="0" applyProtection="0">
      <alignment vertical="center"/>
    </xf>
    <xf numFmtId="0" fontId="61" fillId="0" borderId="4" applyNumberFormat="0" applyFill="0" applyProtection="0">
      <alignment horizontal="left" vertical="center"/>
    </xf>
    <xf numFmtId="0" fontId="13" fillId="35" borderId="0" applyNumberFormat="0" applyBorder="0" applyAlignment="0" applyProtection="0">
      <alignment vertical="center"/>
    </xf>
    <xf numFmtId="0" fontId="68" fillId="39" borderId="32" applyNumberFormat="0" applyAlignment="0" applyProtection="0">
      <alignment vertical="center"/>
    </xf>
    <xf numFmtId="0" fontId="0" fillId="42" borderId="0" applyNumberFormat="0" applyBorder="0" applyAlignment="0" applyProtection="0">
      <alignment vertical="center"/>
    </xf>
    <xf numFmtId="0" fontId="68" fillId="39" borderId="32" applyNumberFormat="0" applyAlignment="0" applyProtection="0">
      <alignment vertical="center"/>
    </xf>
    <xf numFmtId="0" fontId="85" fillId="0" borderId="0" applyNumberFormat="0" applyFill="0" applyBorder="0" applyAlignment="0" applyProtection="0">
      <alignment vertical="top"/>
      <protection locked="0"/>
    </xf>
    <xf numFmtId="0" fontId="17" fillId="0" borderId="0">
      <alignment vertical="center"/>
    </xf>
    <xf numFmtId="0" fontId="0" fillId="43" borderId="0" applyNumberFormat="0" applyBorder="0" applyAlignment="0" applyProtection="0">
      <alignment vertical="center"/>
    </xf>
    <xf numFmtId="0" fontId="79" fillId="51" borderId="0" applyNumberFormat="0" applyBorder="0" applyAlignment="0" applyProtection="0">
      <alignment vertical="center"/>
    </xf>
    <xf numFmtId="0" fontId="67" fillId="0" borderId="31" applyNumberFormat="0" applyFill="0" applyAlignment="0" applyProtection="0">
      <alignment vertical="center"/>
    </xf>
    <xf numFmtId="0" fontId="68" fillId="39" borderId="32" applyNumberFormat="0" applyAlignment="0" applyProtection="0">
      <alignment vertical="center"/>
    </xf>
    <xf numFmtId="0" fontId="67" fillId="0" borderId="31" applyNumberFormat="0" applyFill="0" applyAlignment="0" applyProtection="0">
      <alignment vertical="center"/>
    </xf>
    <xf numFmtId="0" fontId="79" fillId="51" borderId="0" applyNumberFormat="0" applyBorder="0" applyAlignment="0" applyProtection="0">
      <alignment vertical="center"/>
    </xf>
    <xf numFmtId="0" fontId="79" fillId="51" borderId="0" applyNumberFormat="0" applyBorder="0" applyAlignment="0" applyProtection="0">
      <alignment vertical="center"/>
    </xf>
    <xf numFmtId="0" fontId="17" fillId="0" borderId="0">
      <alignment vertical="center"/>
    </xf>
    <xf numFmtId="0" fontId="79" fillId="51" borderId="0" applyNumberFormat="0" applyBorder="0" applyAlignment="0" applyProtection="0">
      <alignment vertical="center"/>
    </xf>
    <xf numFmtId="177" fontId="86" fillId="0" borderId="0">
      <alignment vertical="center"/>
    </xf>
    <xf numFmtId="0" fontId="79" fillId="51" borderId="0" applyNumberFormat="0" applyBorder="0" applyAlignment="0" applyProtection="0">
      <alignment vertical="center"/>
    </xf>
    <xf numFmtId="0" fontId="79" fillId="51" borderId="0" applyNumberFormat="0" applyBorder="0" applyAlignment="0" applyProtection="0">
      <alignment vertical="center"/>
    </xf>
    <xf numFmtId="0" fontId="64" fillId="52" borderId="0" applyNumberFormat="0" applyBorder="0" applyAlignment="0" applyProtection="0">
      <alignment vertical="center"/>
    </xf>
    <xf numFmtId="0" fontId="64" fillId="50" borderId="0" applyNumberFormat="0" applyBorder="0" applyAlignment="0" applyProtection="0">
      <alignment vertical="center"/>
    </xf>
    <xf numFmtId="0" fontId="77" fillId="0" borderId="38" applyNumberFormat="0" applyFill="0" applyAlignment="0" applyProtection="0">
      <alignment vertical="center"/>
    </xf>
    <xf numFmtId="0" fontId="61" fillId="0" borderId="4" applyNumberFormat="0" applyFill="0" applyProtection="0">
      <alignment horizontal="left" vertical="center"/>
    </xf>
    <xf numFmtId="0" fontId="70" fillId="36" borderId="0" applyNumberFormat="0" applyBorder="0" applyAlignment="0" applyProtection="0">
      <alignment vertical="center"/>
    </xf>
    <xf numFmtId="0" fontId="61" fillId="0" borderId="4" applyNumberFormat="0" applyFill="0" applyProtection="0">
      <alignment horizontal="left" vertical="center"/>
    </xf>
    <xf numFmtId="176" fontId="61" fillId="0" borderId="28" applyFill="0" applyProtection="0">
      <alignment horizontal="right" vertical="center"/>
    </xf>
    <xf numFmtId="0" fontId="70" fillId="42" borderId="0" applyNumberFormat="0" applyBorder="0" applyAlignment="0" applyProtection="0">
      <alignment vertical="center"/>
    </xf>
    <xf numFmtId="0" fontId="87" fillId="0" borderId="0" applyNumberFormat="0" applyFill="0" applyBorder="0" applyAlignment="0" applyProtection="0">
      <alignment vertical="top"/>
      <protection locked="0"/>
    </xf>
    <xf numFmtId="0" fontId="68" fillId="39" borderId="32" applyNumberFormat="0" applyAlignment="0" applyProtection="0">
      <alignment vertical="center"/>
    </xf>
    <xf numFmtId="0" fontId="64" fillId="53" borderId="0" applyNumberFormat="0" applyBorder="0" applyAlignment="0" applyProtection="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0" fontId="64" fillId="54" borderId="0" applyNumberFormat="0" applyBorder="0" applyAlignment="0" applyProtection="0">
      <alignment vertical="center"/>
    </xf>
    <xf numFmtId="0" fontId="64" fillId="38" borderId="0" applyNumberFormat="0" applyBorder="0" applyAlignment="0" applyProtection="0">
      <alignment vertical="center"/>
    </xf>
    <xf numFmtId="0" fontId="17" fillId="0" borderId="0">
      <alignment vertical="center"/>
    </xf>
    <xf numFmtId="0" fontId="17" fillId="0" borderId="0">
      <alignment vertical="center"/>
    </xf>
    <xf numFmtId="0" fontId="64" fillId="38" borderId="0" applyNumberFormat="0" applyBorder="0" applyAlignment="0" applyProtection="0">
      <alignment vertical="center"/>
    </xf>
    <xf numFmtId="0" fontId="0" fillId="0" borderId="0">
      <alignment vertical="center"/>
    </xf>
    <xf numFmtId="0" fontId="17" fillId="0" borderId="0">
      <alignment vertical="center"/>
    </xf>
    <xf numFmtId="0" fontId="71" fillId="43" borderId="1" applyNumberFormat="0" applyBorder="0" applyAlignment="0" applyProtection="0">
      <alignment vertical="center"/>
    </xf>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0" fontId="66" fillId="55" borderId="0" applyNumberFormat="0" applyBorder="0" applyAlignment="0" applyProtection="0">
      <alignment vertical="center"/>
    </xf>
    <xf numFmtId="0" fontId="63" fillId="36" borderId="0" applyNumberFormat="0" applyBorder="0" applyAlignment="0" applyProtection="0">
      <alignment vertical="center"/>
    </xf>
    <xf numFmtId="0" fontId="0" fillId="0" borderId="0">
      <alignment vertical="center"/>
    </xf>
    <xf numFmtId="0" fontId="88" fillId="56" borderId="3">
      <alignment vertical="center"/>
      <protection locked="0"/>
    </xf>
    <xf numFmtId="0" fontId="64" fillId="57" borderId="0" applyNumberFormat="0" applyBorder="0" applyAlignment="0" applyProtection="0">
      <alignment vertical="center"/>
    </xf>
    <xf numFmtId="0" fontId="66" fillId="55" borderId="0" applyNumberFormat="0" applyBorder="0" applyAlignment="0" applyProtection="0">
      <alignment vertical="center"/>
    </xf>
    <xf numFmtId="0" fontId="64" fillId="58" borderId="0" applyNumberFormat="0" applyBorder="0" applyAlignment="0" applyProtection="0">
      <alignment vertical="center"/>
    </xf>
    <xf numFmtId="0" fontId="64" fillId="39" borderId="0" applyNumberFormat="0" applyBorder="0" applyAlignment="0" applyProtection="0">
      <alignment vertical="center"/>
    </xf>
    <xf numFmtId="0" fontId="17" fillId="0" borderId="0">
      <alignment vertical="center"/>
    </xf>
    <xf numFmtId="0" fontId="9" fillId="0" borderId="0">
      <alignment vertical="center"/>
    </xf>
    <xf numFmtId="0" fontId="64" fillId="58" borderId="0" applyNumberFormat="0" applyBorder="0" applyAlignment="0" applyProtection="0">
      <alignment vertical="center"/>
    </xf>
    <xf numFmtId="0" fontId="63" fillId="36" borderId="0" applyNumberFormat="0" applyBorder="0" applyAlignment="0" applyProtection="0">
      <alignment vertical="center"/>
    </xf>
    <xf numFmtId="0" fontId="61" fillId="0" borderId="4" applyNumberFormat="0" applyFill="0" applyProtection="0">
      <alignment horizontal="left" vertical="center"/>
    </xf>
    <xf numFmtId="0" fontId="70" fillId="36" borderId="0" applyNumberFormat="0" applyBorder="0" applyAlignment="0" applyProtection="0">
      <alignment vertical="center"/>
    </xf>
    <xf numFmtId="0" fontId="17" fillId="0" borderId="0">
      <alignment vertical="center"/>
    </xf>
    <xf numFmtId="0" fontId="64" fillId="58" borderId="0" applyNumberFormat="0" applyBorder="0" applyAlignment="0" applyProtection="0">
      <alignment vertical="center"/>
    </xf>
    <xf numFmtId="0" fontId="17" fillId="0" borderId="0" applyNumberFormat="0" applyFont="0" applyFill="0" applyBorder="0" applyAlignment="0" applyProtection="0">
      <alignment horizontal="left" vertical="center"/>
    </xf>
    <xf numFmtId="0" fontId="17" fillId="0" borderId="0">
      <alignment vertical="center"/>
    </xf>
    <xf numFmtId="0" fontId="63" fillId="36" borderId="0" applyNumberFormat="0" applyBorder="0" applyAlignment="0" applyProtection="0">
      <alignment vertical="center"/>
    </xf>
    <xf numFmtId="0" fontId="62" fillId="35" borderId="29" applyNumberFormat="0" applyAlignment="0" applyProtection="0">
      <alignment vertical="center"/>
    </xf>
    <xf numFmtId="0" fontId="64" fillId="52" borderId="0" applyNumberFormat="0" applyBorder="0" applyAlignment="0" applyProtection="0">
      <alignment vertical="center"/>
    </xf>
    <xf numFmtId="0" fontId="64" fillId="37" borderId="0" applyNumberFormat="0" applyBorder="0" applyAlignment="0" applyProtection="0">
      <alignment vertical="center"/>
    </xf>
    <xf numFmtId="0" fontId="17" fillId="0" borderId="0">
      <alignment vertical="center"/>
    </xf>
    <xf numFmtId="0" fontId="12" fillId="59" borderId="0" applyNumberFormat="0" applyBorder="0" applyAlignment="0" applyProtection="0">
      <alignment vertical="center"/>
    </xf>
    <xf numFmtId="0" fontId="80" fillId="0" borderId="0" applyNumberFormat="0" applyFill="0" applyBorder="0" applyAlignment="0" applyProtection="0">
      <alignment vertical="center"/>
    </xf>
    <xf numFmtId="0" fontId="12" fillId="60" borderId="0" applyNumberFormat="0" applyBorder="0" applyAlignment="0" applyProtection="0">
      <alignment vertical="center"/>
    </xf>
    <xf numFmtId="0" fontId="12" fillId="61" borderId="0" applyNumberFormat="0" applyBorder="0" applyAlignment="0" applyProtection="0">
      <alignment vertical="center"/>
    </xf>
    <xf numFmtId="0" fontId="80" fillId="0" borderId="0" applyNumberFormat="0" applyFill="0" applyBorder="0" applyAlignment="0" applyProtection="0">
      <alignment vertical="center"/>
    </xf>
    <xf numFmtId="0" fontId="12" fillId="61" borderId="0" applyNumberFormat="0" applyBorder="0" applyAlignment="0" applyProtection="0">
      <alignment vertical="center"/>
    </xf>
    <xf numFmtId="43" fontId="0" fillId="0" borderId="0" applyFont="0" applyFill="0" applyBorder="0" applyAlignment="0" applyProtection="0">
      <alignment vertical="center"/>
    </xf>
    <xf numFmtId="0" fontId="81" fillId="44" borderId="36" applyNumberFormat="0" applyAlignment="0" applyProtection="0">
      <alignment vertical="center"/>
    </xf>
    <xf numFmtId="0" fontId="81" fillId="44" borderId="36" applyNumberFormat="0" applyAlignment="0" applyProtection="0">
      <alignment vertical="center"/>
    </xf>
    <xf numFmtId="0" fontId="17" fillId="0" borderId="0">
      <alignment vertical="center"/>
    </xf>
    <xf numFmtId="0" fontId="66" fillId="40" borderId="0" applyNumberFormat="0" applyBorder="0" applyAlignment="0" applyProtection="0">
      <alignment vertical="center"/>
    </xf>
    <xf numFmtId="0" fontId="76" fillId="49"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6" fillId="44" borderId="0" applyNumberFormat="0" applyBorder="0" applyAlignment="0" applyProtection="0">
      <alignment vertical="center"/>
    </xf>
    <xf numFmtId="176" fontId="61" fillId="0" borderId="28" applyFill="0" applyProtection="0">
      <alignment horizontal="right" vertical="center"/>
    </xf>
    <xf numFmtId="0" fontId="64" fillId="62"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17" fillId="0" borderId="0">
      <alignment vertical="center"/>
    </xf>
    <xf numFmtId="0" fontId="17" fillId="0" borderId="0">
      <alignment vertical="center"/>
    </xf>
    <xf numFmtId="43" fontId="0" fillId="0" borderId="0" applyFont="0" applyFill="0" applyBorder="0" applyAlignment="0" applyProtection="0">
      <alignment vertical="center"/>
    </xf>
    <xf numFmtId="179" fontId="0" fillId="0" borderId="0" applyFont="0" applyFill="0" applyBorder="0" applyAlignment="0" applyProtection="0">
      <alignment vertical="center"/>
    </xf>
    <xf numFmtId="0" fontId="62" fillId="35" borderId="29" applyNumberFormat="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89" fillId="0" borderId="0">
      <alignment vertical="center"/>
    </xf>
    <xf numFmtId="0" fontId="0" fillId="45" borderId="0" applyNumberFormat="0" applyBorder="0" applyAlignment="0" applyProtection="0">
      <alignment vertical="center"/>
    </xf>
    <xf numFmtId="0" fontId="67" fillId="0" borderId="31" applyNumberFormat="0" applyFill="0" applyAlignment="0" applyProtection="0">
      <alignment vertical="center"/>
    </xf>
    <xf numFmtId="0" fontId="64" fillId="35" borderId="0" applyNumberFormat="0" applyBorder="0" applyAlignment="0" applyProtection="0">
      <alignment vertical="center"/>
    </xf>
    <xf numFmtId="0" fontId="68" fillId="39" borderId="32" applyNumberFormat="0" applyAlignment="0" applyProtection="0">
      <alignment vertical="center"/>
    </xf>
    <xf numFmtId="0" fontId="0" fillId="45" borderId="0" applyNumberFormat="0" applyBorder="0" applyAlignment="0" applyProtection="0">
      <alignment vertical="center"/>
    </xf>
    <xf numFmtId="0" fontId="67" fillId="0" borderId="31" applyNumberFormat="0" applyFill="0" applyAlignment="0" applyProtection="0">
      <alignment vertical="center"/>
    </xf>
    <xf numFmtId="0" fontId="68" fillId="39" borderId="32" applyNumberFormat="0" applyAlignment="0" applyProtection="0">
      <alignment vertical="center"/>
    </xf>
    <xf numFmtId="0" fontId="17" fillId="0" borderId="0">
      <alignment vertical="center"/>
    </xf>
    <xf numFmtId="0" fontId="13" fillId="63" borderId="0" applyNumberFormat="0" applyBorder="0" applyAlignment="0" applyProtection="0">
      <alignment vertical="center"/>
    </xf>
    <xf numFmtId="0" fontId="67" fillId="0" borderId="31" applyNumberFormat="0" applyFill="0" applyAlignment="0" applyProtection="0">
      <alignment vertical="center"/>
    </xf>
    <xf numFmtId="0" fontId="17" fillId="0" borderId="0">
      <alignment vertical="center"/>
    </xf>
    <xf numFmtId="0" fontId="13" fillId="63" borderId="0" applyNumberFormat="0" applyBorder="0" applyAlignment="0" applyProtection="0">
      <alignment vertical="center"/>
    </xf>
    <xf numFmtId="0" fontId="64" fillId="64" borderId="0" applyNumberFormat="0" applyBorder="0" applyAlignment="0" applyProtection="0">
      <alignment vertical="center"/>
    </xf>
    <xf numFmtId="0" fontId="0" fillId="63" borderId="0" applyNumberFormat="0" applyBorder="0" applyAlignment="0" applyProtection="0">
      <alignment vertical="center"/>
    </xf>
    <xf numFmtId="0" fontId="67" fillId="0" borderId="31" applyNumberFormat="0" applyFill="0" applyAlignment="0" applyProtection="0">
      <alignment vertical="center"/>
    </xf>
    <xf numFmtId="0" fontId="67" fillId="0" borderId="31" applyNumberFormat="0" applyFill="0" applyAlignment="0" applyProtection="0">
      <alignment vertical="center"/>
    </xf>
    <xf numFmtId="0" fontId="80" fillId="0" borderId="0" applyNumberFormat="0" applyFill="0" applyBorder="0" applyAlignment="0" applyProtection="0">
      <alignment vertical="center"/>
    </xf>
    <xf numFmtId="0" fontId="67" fillId="0" borderId="31" applyNumberFormat="0" applyFill="0" applyAlignment="0" applyProtection="0">
      <alignment vertical="center"/>
    </xf>
    <xf numFmtId="0" fontId="76" fillId="45"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67" fillId="0" borderId="31" applyNumberFormat="0" applyFill="0" applyAlignment="0" applyProtection="0">
      <alignment vertical="center"/>
    </xf>
    <xf numFmtId="0" fontId="80" fillId="0" borderId="0" applyNumberFormat="0" applyFill="0" applyBorder="0" applyAlignment="0" applyProtection="0">
      <alignment vertical="center"/>
    </xf>
    <xf numFmtId="0" fontId="67" fillId="0" borderId="31"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43" borderId="33" applyNumberFormat="0" applyFont="0" applyAlignment="0" applyProtection="0">
      <alignment vertical="center"/>
    </xf>
    <xf numFmtId="0" fontId="80" fillId="0" borderId="0" applyNumberFormat="0" applyFill="0" applyBorder="0" applyAlignment="0" applyProtection="0">
      <alignment vertical="center"/>
    </xf>
    <xf numFmtId="0" fontId="90" fillId="0" borderId="28" applyNumberFormat="0" applyFill="0" applyProtection="0">
      <alignment horizontal="left" vertical="center"/>
    </xf>
    <xf numFmtId="0" fontId="0" fillId="43" borderId="33" applyNumberFormat="0" applyFont="0" applyAlignment="0" applyProtection="0">
      <alignment vertical="center"/>
    </xf>
    <xf numFmtId="0" fontId="63" fillId="36" borderId="0" applyNumberFormat="0" applyBorder="0" applyAlignment="0" applyProtection="0">
      <alignment vertical="center"/>
    </xf>
    <xf numFmtId="0" fontId="90" fillId="0" borderId="28" applyNumberFormat="0" applyFill="0" applyProtection="0">
      <alignment horizontal="left" vertical="center"/>
    </xf>
    <xf numFmtId="0" fontId="78" fillId="0" borderId="35">
      <alignment horizontal="center" vertical="center"/>
    </xf>
    <xf numFmtId="0" fontId="66" fillId="40"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0" fillId="45" borderId="0" applyNumberFormat="0" applyBorder="0" applyAlignment="0" applyProtection="0">
      <alignment vertical="center"/>
    </xf>
    <xf numFmtId="0" fontId="17" fillId="0" borderId="0">
      <alignment vertical="center"/>
    </xf>
    <xf numFmtId="0" fontId="0" fillId="35" borderId="0" applyNumberFormat="0" applyBorder="0" applyAlignment="0" applyProtection="0">
      <alignment vertical="center"/>
    </xf>
    <xf numFmtId="0" fontId="73"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73" fillId="0" borderId="0" applyNumberFormat="0" applyFill="0" applyBorder="0" applyAlignment="0" applyProtection="0">
      <alignment vertical="center"/>
    </xf>
    <xf numFmtId="9" fontId="17" fillId="0" borderId="0" applyFont="0" applyFill="0" applyBorder="0" applyAlignment="0" applyProtection="0">
      <alignment vertical="center"/>
    </xf>
    <xf numFmtId="0" fontId="92" fillId="0" borderId="0" applyNumberFormat="0" applyFill="0" applyBorder="0" applyAlignment="0" applyProtection="0">
      <alignment vertical="center"/>
    </xf>
    <xf numFmtId="0" fontId="73" fillId="0" borderId="0" applyNumberFormat="0" applyFill="0" applyBorder="0" applyAlignment="0" applyProtection="0">
      <alignment vertical="center"/>
    </xf>
    <xf numFmtId="9" fontId="17" fillId="0" borderId="0" applyFont="0" applyFill="0" applyBorder="0" applyAlignment="0" applyProtection="0">
      <alignment vertical="center"/>
    </xf>
    <xf numFmtId="180" fontId="17" fillId="0" borderId="0" applyFont="0" applyFill="0" applyProtection="0">
      <alignment vertical="center"/>
    </xf>
    <xf numFmtId="0" fontId="93" fillId="0" borderId="0" applyNumberFormat="0" applyFill="0" applyBorder="0" applyAlignment="0" applyProtection="0">
      <alignment vertical="center"/>
    </xf>
    <xf numFmtId="178" fontId="0" fillId="0" borderId="0" applyFont="0" applyFill="0" applyBorder="0" applyAlignment="0" applyProtection="0">
      <alignment vertical="center"/>
    </xf>
    <xf numFmtId="0" fontId="73" fillId="0" borderId="0" applyNumberFormat="0" applyFill="0" applyBorder="0" applyAlignment="0" applyProtection="0">
      <alignment vertical="center"/>
    </xf>
    <xf numFmtId="9" fontId="17" fillId="0" borderId="0" applyFont="0" applyFill="0" applyBorder="0" applyAlignment="0" applyProtection="0">
      <alignment vertical="center"/>
    </xf>
    <xf numFmtId="0" fontId="81" fillId="44" borderId="36" applyNumberFormat="0" applyAlignment="0" applyProtection="0">
      <alignment vertical="center"/>
    </xf>
    <xf numFmtId="0" fontId="81" fillId="44" borderId="36" applyNumberFormat="0" applyAlignment="0" applyProtection="0">
      <alignment vertical="center"/>
    </xf>
    <xf numFmtId="0" fontId="81" fillId="44" borderId="36" applyNumberFormat="0" applyAlignment="0" applyProtection="0">
      <alignment vertical="center"/>
    </xf>
    <xf numFmtId="0" fontId="81" fillId="44" borderId="36" applyNumberFormat="0" applyAlignment="0" applyProtection="0">
      <alignment vertical="center"/>
    </xf>
    <xf numFmtId="0" fontId="81" fillId="44" borderId="36" applyNumberFormat="0" applyAlignment="0" applyProtection="0">
      <alignment vertical="center"/>
    </xf>
    <xf numFmtId="0" fontId="69" fillId="39" borderId="29" applyNumberFormat="0" applyAlignment="0" applyProtection="0">
      <alignment vertical="center"/>
    </xf>
    <xf numFmtId="0" fontId="0" fillId="0" borderId="0">
      <alignment vertical="center"/>
    </xf>
    <xf numFmtId="0" fontId="79" fillId="51" borderId="0" applyNumberFormat="0" applyBorder="0" applyAlignment="0" applyProtection="0">
      <alignment vertical="center"/>
    </xf>
    <xf numFmtId="0" fontId="79" fillId="51" borderId="0" applyNumberFormat="0" applyBorder="0" applyAlignment="0" applyProtection="0">
      <alignment vertical="center"/>
    </xf>
    <xf numFmtId="0" fontId="94" fillId="45" borderId="0" applyNumberFormat="0" applyBorder="0" applyAlignment="0" applyProtection="0">
      <alignment vertical="center"/>
    </xf>
    <xf numFmtId="0" fontId="69" fillId="39" borderId="29" applyNumberFormat="0" applyAlignment="0" applyProtection="0">
      <alignment vertical="center"/>
    </xf>
    <xf numFmtId="0" fontId="69" fillId="39" borderId="29" applyNumberFormat="0" applyAlignment="0" applyProtection="0">
      <alignment vertical="center"/>
    </xf>
    <xf numFmtId="0" fontId="79" fillId="51" borderId="0" applyNumberFormat="0" applyBorder="0" applyAlignment="0" applyProtection="0">
      <alignment vertical="center"/>
    </xf>
    <xf numFmtId="0" fontId="64" fillId="52" borderId="0" applyNumberFormat="0" applyBorder="0" applyAlignment="0" applyProtection="0">
      <alignment vertical="center"/>
    </xf>
    <xf numFmtId="0" fontId="64" fillId="54" borderId="0" applyNumberFormat="0" applyBorder="0" applyAlignment="0" applyProtection="0">
      <alignment vertical="center"/>
    </xf>
    <xf numFmtId="0" fontId="79" fillId="51" borderId="0" applyNumberFormat="0" applyBorder="0" applyAlignment="0" applyProtection="0">
      <alignment vertical="center"/>
    </xf>
    <xf numFmtId="9" fontId="17" fillId="0" borderId="0" applyFont="0" applyFill="0" applyBorder="0" applyAlignment="0" applyProtection="0">
      <alignment vertical="center"/>
    </xf>
    <xf numFmtId="0" fontId="69" fillId="39" borderId="29" applyNumberFormat="0" applyAlignment="0" applyProtection="0">
      <alignment vertical="center"/>
    </xf>
    <xf numFmtId="0" fontId="69" fillId="39" borderId="29" applyNumberFormat="0" applyAlignment="0" applyProtection="0">
      <alignment vertical="center"/>
    </xf>
    <xf numFmtId="0" fontId="70" fillId="42" borderId="0" applyNumberFormat="0" applyBorder="0" applyAlignment="0" applyProtection="0">
      <alignment vertical="center"/>
    </xf>
    <xf numFmtId="0" fontId="69" fillId="39" borderId="29" applyNumberFormat="0" applyAlignment="0" applyProtection="0">
      <alignment vertical="center"/>
    </xf>
    <xf numFmtId="0" fontId="64" fillId="48" borderId="0" applyNumberFormat="0" applyBorder="0" applyAlignment="0" applyProtection="0">
      <alignment vertical="center"/>
    </xf>
    <xf numFmtId="0" fontId="17" fillId="0" borderId="0">
      <alignment vertical="center"/>
    </xf>
    <xf numFmtId="0" fontId="69" fillId="39" borderId="29" applyNumberFormat="0" applyAlignment="0" applyProtection="0">
      <alignment vertical="center"/>
    </xf>
    <xf numFmtId="0" fontId="0" fillId="42" borderId="0" applyNumberFormat="0" applyBorder="0" applyAlignment="0" applyProtection="0">
      <alignment vertical="center"/>
    </xf>
    <xf numFmtId="0" fontId="13" fillId="43" borderId="0" applyNumberFormat="0" applyBorder="0" applyAlignment="0" applyProtection="0">
      <alignment vertical="center"/>
    </xf>
    <xf numFmtId="0" fontId="69" fillId="39" borderId="29" applyNumberFormat="0" applyAlignment="0" applyProtection="0">
      <alignment vertical="center"/>
    </xf>
    <xf numFmtId="0" fontId="69" fillId="39" borderId="29" applyNumberFormat="0" applyAlignment="0" applyProtection="0">
      <alignment vertical="center"/>
    </xf>
    <xf numFmtId="0" fontId="69" fillId="39" borderId="29" applyNumberFormat="0" applyAlignment="0" applyProtection="0">
      <alignment vertical="center"/>
    </xf>
    <xf numFmtId="0" fontId="0" fillId="35" borderId="0" applyNumberFormat="0" applyBorder="0" applyAlignment="0" applyProtection="0">
      <alignment vertical="center"/>
    </xf>
    <xf numFmtId="0" fontId="9" fillId="0" borderId="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17" fillId="0" borderId="0">
      <alignment vertical="center"/>
    </xf>
    <xf numFmtId="0" fontId="64" fillId="48" borderId="0" applyNumberFormat="0" applyBorder="0" applyAlignment="0" applyProtection="0">
      <alignment vertical="center"/>
    </xf>
    <xf numFmtId="0" fontId="65" fillId="0" borderId="30" applyNumberFormat="0" applyFill="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65" fillId="0" borderId="30" applyNumberFormat="0" applyFill="0" applyAlignment="0" applyProtection="0">
      <alignment vertical="center"/>
    </xf>
    <xf numFmtId="4" fontId="0" fillId="0" borderId="0" applyFont="0" applyFill="0" applyBorder="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66" fillId="39" borderId="0" applyNumberFormat="0" applyBorder="0" applyAlignment="0" applyProtection="0">
      <alignment vertical="center"/>
    </xf>
    <xf numFmtId="0" fontId="65" fillId="0" borderId="30" applyNumberFormat="0" applyFill="0" applyAlignment="0" applyProtection="0">
      <alignment vertical="center"/>
    </xf>
    <xf numFmtId="9" fontId="17" fillId="0" borderId="0" applyFont="0" applyFill="0" applyBorder="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80" fillId="0" borderId="0" applyNumberFormat="0" applyFill="0" applyBorder="0" applyAlignment="0" applyProtection="0">
      <alignment vertical="center"/>
    </xf>
    <xf numFmtId="0" fontId="65" fillId="0" borderId="30" applyNumberFormat="0" applyFill="0" applyAlignment="0" applyProtection="0">
      <alignment vertical="center"/>
    </xf>
    <xf numFmtId="0" fontId="64" fillId="65" borderId="0" applyNumberFormat="0" applyBorder="0" applyAlignment="0" applyProtection="0">
      <alignment vertical="center"/>
    </xf>
    <xf numFmtId="0" fontId="79" fillId="51" borderId="0" applyNumberFormat="0" applyBorder="0" applyAlignment="0" applyProtection="0">
      <alignment vertical="center"/>
    </xf>
    <xf numFmtId="0" fontId="17" fillId="0" borderId="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17" fillId="0" borderId="0">
      <alignment vertical="center"/>
    </xf>
    <xf numFmtId="0" fontId="68" fillId="39" borderId="32" applyNumberFormat="0" applyAlignment="0" applyProtection="0">
      <alignment vertical="center"/>
    </xf>
    <xf numFmtId="0" fontId="65" fillId="0" borderId="30" applyNumberFormat="0" applyFill="0" applyAlignment="0" applyProtection="0">
      <alignment vertical="center"/>
    </xf>
    <xf numFmtId="0" fontId="81" fillId="44" borderId="36" applyNumberFormat="0" applyAlignment="0" applyProtection="0">
      <alignment vertical="center"/>
    </xf>
    <xf numFmtId="0" fontId="65" fillId="0" borderId="39" applyNumberFormat="0" applyFill="0" applyAlignment="0" applyProtection="0">
      <alignment vertical="center"/>
    </xf>
    <xf numFmtId="0" fontId="76" fillId="49" borderId="0" applyNumberFormat="0" applyBorder="0" applyAlignment="0" applyProtection="0">
      <alignment vertical="center"/>
    </xf>
    <xf numFmtId="0" fontId="0" fillId="0" borderId="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65" fillId="0" borderId="30" applyNumberFormat="0" applyFill="0" applyAlignment="0" applyProtection="0">
      <alignment vertical="center"/>
    </xf>
    <xf numFmtId="0" fontId="81" fillId="44" borderId="36" applyNumberFormat="0" applyAlignment="0" applyProtection="0">
      <alignment vertical="center"/>
    </xf>
    <xf numFmtId="0" fontId="65" fillId="0" borderId="30" applyNumberFormat="0" applyFill="0" applyAlignment="0" applyProtection="0">
      <alignment vertical="center"/>
    </xf>
    <xf numFmtId="0" fontId="81" fillId="44" borderId="36" applyNumberFormat="0" applyAlignment="0" applyProtection="0">
      <alignment vertical="center"/>
    </xf>
    <xf numFmtId="0" fontId="65" fillId="0" borderId="39" applyNumberFormat="0" applyFill="0" applyAlignment="0" applyProtection="0">
      <alignment vertical="center"/>
    </xf>
    <xf numFmtId="0" fontId="80" fillId="0" borderId="0" applyNumberFormat="0" applyFill="0" applyBorder="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63" fillId="36" borderId="0" applyNumberFormat="0" applyBorder="0" applyAlignment="0" applyProtection="0">
      <alignment vertical="center"/>
    </xf>
    <xf numFmtId="0" fontId="17" fillId="0" borderId="0">
      <alignment vertical="center"/>
    </xf>
    <xf numFmtId="0" fontId="17" fillId="0" borderId="0">
      <alignment vertical="center"/>
    </xf>
    <xf numFmtId="0" fontId="0" fillId="43" borderId="33" applyNumberFormat="0" applyFont="0" applyAlignment="0" applyProtection="0">
      <alignment vertical="center"/>
    </xf>
    <xf numFmtId="0" fontId="0" fillId="43" borderId="33" applyNumberFormat="0" applyFont="0" applyAlignment="0" applyProtection="0">
      <alignment vertical="center"/>
    </xf>
    <xf numFmtId="0" fontId="13" fillId="63" borderId="0" applyNumberFormat="0" applyBorder="0" applyAlignment="0" applyProtection="0">
      <alignment vertical="center"/>
    </xf>
    <xf numFmtId="0" fontId="63" fillId="36" borderId="0" applyNumberFormat="0" applyBorder="0" applyAlignment="0" applyProtection="0">
      <alignment vertical="center"/>
    </xf>
    <xf numFmtId="0" fontId="71" fillId="43" borderId="1" applyNumberFormat="0" applyBorder="0" applyAlignment="0" applyProtection="0">
      <alignment vertical="center"/>
    </xf>
    <xf numFmtId="0" fontId="70" fillId="42" borderId="0" applyNumberFormat="0" applyBorder="0" applyAlignment="0" applyProtection="0">
      <alignment vertical="center"/>
    </xf>
    <xf numFmtId="0" fontId="70" fillId="42" borderId="0" applyNumberFormat="0" applyBorder="0" applyAlignment="0" applyProtection="0">
      <alignment vertical="center"/>
    </xf>
    <xf numFmtId="0" fontId="70" fillId="42" borderId="0" applyNumberFormat="0" applyBorder="0" applyAlignment="0" applyProtection="0">
      <alignment vertical="center"/>
    </xf>
    <xf numFmtId="0" fontId="70" fillId="42" borderId="0" applyNumberFormat="0" applyBorder="0" applyAlignment="0" applyProtection="0">
      <alignment vertical="center"/>
    </xf>
    <xf numFmtId="0" fontId="17" fillId="0" borderId="0">
      <alignment vertical="center"/>
    </xf>
    <xf numFmtId="0" fontId="13" fillId="63" borderId="0" applyNumberFormat="0" applyBorder="0" applyAlignment="0" applyProtection="0">
      <alignment vertical="center"/>
    </xf>
    <xf numFmtId="0" fontId="70" fillId="42" borderId="0" applyNumberFormat="0" applyBorder="0" applyAlignment="0" applyProtection="0">
      <alignment vertical="center"/>
    </xf>
    <xf numFmtId="0" fontId="70" fillId="42" borderId="0" applyNumberFormat="0" applyBorder="0" applyAlignment="0" applyProtection="0">
      <alignment vertical="center"/>
    </xf>
    <xf numFmtId="0" fontId="73" fillId="0" borderId="0" applyNumberFormat="0" applyFill="0" applyBorder="0" applyAlignment="0" applyProtection="0">
      <alignment vertical="center"/>
    </xf>
    <xf numFmtId="0" fontId="13" fillId="43" borderId="0" applyNumberFormat="0" applyBorder="0" applyAlignment="0" applyProtection="0">
      <alignment vertical="center"/>
    </xf>
    <xf numFmtId="0" fontId="17" fillId="0" borderId="0">
      <alignment vertical="center"/>
    </xf>
    <xf numFmtId="0" fontId="79" fillId="51" borderId="0" applyNumberFormat="0" applyBorder="0" applyAlignment="0" applyProtection="0">
      <alignment vertical="center"/>
    </xf>
    <xf numFmtId="0" fontId="65" fillId="0" borderId="30" applyNumberFormat="0" applyFill="0" applyAlignment="0" applyProtection="0">
      <alignment vertical="center"/>
    </xf>
    <xf numFmtId="0" fontId="70" fillId="42" borderId="0" applyNumberFormat="0" applyBorder="0" applyAlignment="0" applyProtection="0">
      <alignment vertical="center"/>
    </xf>
    <xf numFmtId="0" fontId="0" fillId="0" borderId="0">
      <alignment vertical="center"/>
    </xf>
    <xf numFmtId="0" fontId="95" fillId="0" borderId="1">
      <alignment horizontal="left" vertical="center"/>
    </xf>
    <xf numFmtId="0" fontId="0" fillId="43" borderId="33" applyNumberFormat="0" applyFont="0" applyAlignment="0" applyProtection="0">
      <alignment vertical="center"/>
    </xf>
    <xf numFmtId="43" fontId="0" fillId="0" borderId="0" applyFont="0" applyFill="0" applyBorder="0" applyAlignment="0" applyProtection="0">
      <alignment vertical="center"/>
    </xf>
    <xf numFmtId="0" fontId="66" fillId="40" borderId="0" applyNumberFormat="0" applyBorder="0" applyAlignment="0" applyProtection="0">
      <alignment vertical="center"/>
    </xf>
    <xf numFmtId="0" fontId="73" fillId="0" borderId="0" applyNumberFormat="0" applyFill="0" applyBorder="0" applyAlignment="0" applyProtection="0">
      <alignment vertical="center"/>
    </xf>
    <xf numFmtId="0" fontId="70" fillId="42" borderId="0" applyNumberFormat="0" applyBorder="0" applyAlignment="0" applyProtection="0">
      <alignment vertical="center"/>
    </xf>
    <xf numFmtId="0" fontId="70" fillId="42" borderId="0" applyNumberFormat="0" applyBorder="0" applyAlignment="0" applyProtection="0">
      <alignment vertical="center"/>
    </xf>
    <xf numFmtId="0" fontId="0" fillId="46" borderId="0" applyNumberFormat="0" applyBorder="0" applyAlignment="0" applyProtection="0">
      <alignment vertical="center"/>
    </xf>
    <xf numFmtId="0" fontId="9" fillId="0" borderId="0">
      <alignment vertical="center"/>
    </xf>
    <xf numFmtId="176" fontId="61" fillId="0" borderId="28" applyFill="0" applyProtection="0">
      <alignment horizontal="right" vertical="center"/>
    </xf>
    <xf numFmtId="0" fontId="70" fillId="42" borderId="0" applyNumberFormat="0" applyBorder="0" applyAlignment="0" applyProtection="0">
      <alignment vertical="center"/>
    </xf>
    <xf numFmtId="0" fontId="96" fillId="0" borderId="4" applyNumberFormat="0" applyFill="0" applyProtection="0">
      <alignment horizontal="center" vertical="center"/>
    </xf>
    <xf numFmtId="0" fontId="87" fillId="0" borderId="0" applyNumberFormat="0" applyFill="0" applyBorder="0" applyAlignment="0" applyProtection="0">
      <alignment vertical="top"/>
      <protection locked="0"/>
    </xf>
    <xf numFmtId="0" fontId="66" fillId="44" borderId="0" applyNumberFormat="0" applyBorder="0" applyAlignment="0" applyProtection="0">
      <alignment vertical="center"/>
    </xf>
    <xf numFmtId="176" fontId="61" fillId="0" borderId="28" applyFill="0" applyProtection="0">
      <alignment horizontal="right" vertical="center"/>
    </xf>
    <xf numFmtId="0" fontId="70" fillId="42" borderId="0" applyNumberFormat="0" applyBorder="0" applyAlignment="0" applyProtection="0">
      <alignment vertical="center"/>
    </xf>
    <xf numFmtId="0" fontId="87" fillId="0" borderId="0" applyNumberFormat="0" applyFill="0" applyBorder="0" applyAlignment="0" applyProtection="0">
      <alignment vertical="top"/>
      <protection locked="0"/>
    </xf>
    <xf numFmtId="0" fontId="90" fillId="0" borderId="28" applyNumberFormat="0" applyFill="0" applyProtection="0">
      <alignment horizontal="left" vertical="center"/>
    </xf>
    <xf numFmtId="0" fontId="17" fillId="0" borderId="0">
      <alignment vertical="center"/>
    </xf>
    <xf numFmtId="0" fontId="70" fillId="42" borderId="0" applyNumberFormat="0" applyBorder="0" applyAlignment="0" applyProtection="0">
      <alignment vertical="center"/>
    </xf>
    <xf numFmtId="0" fontId="64" fillId="64" borderId="0" applyNumberFormat="0" applyBorder="0" applyAlignment="0" applyProtection="0">
      <alignment vertical="center"/>
    </xf>
    <xf numFmtId="0" fontId="63" fillId="42" borderId="0" applyNumberFormat="0" applyBorder="0" applyAlignment="0" applyProtection="0">
      <alignment vertical="center"/>
    </xf>
    <xf numFmtId="181" fontId="17" fillId="0" borderId="0" applyFont="0" applyFill="0" applyBorder="0" applyAlignment="0" applyProtection="0">
      <alignment vertical="center"/>
    </xf>
    <xf numFmtId="0" fontId="66" fillId="39" borderId="0" applyNumberFormat="0" applyBorder="0" applyAlignment="0" applyProtection="0">
      <alignment vertical="center"/>
    </xf>
    <xf numFmtId="0" fontId="64" fillId="64" borderId="0" applyNumberFormat="0" applyBorder="0" applyAlignment="0" applyProtection="0">
      <alignment vertical="center"/>
    </xf>
    <xf numFmtId="0" fontId="66" fillId="40" borderId="0" applyNumberFormat="0" applyBorder="0" applyAlignment="0" applyProtection="0">
      <alignment vertical="center"/>
    </xf>
    <xf numFmtId="0" fontId="13" fillId="36" borderId="0" applyNumberFormat="0" applyBorder="0" applyAlignment="0" applyProtection="0">
      <alignment vertical="center"/>
    </xf>
    <xf numFmtId="0" fontId="63" fillId="42" borderId="0" applyNumberFormat="0" applyBorder="0" applyAlignment="0" applyProtection="0">
      <alignment vertical="center"/>
    </xf>
    <xf numFmtId="182" fontId="17" fillId="0" borderId="0" applyFont="0" applyFill="0" applyBorder="0" applyAlignment="0" applyProtection="0">
      <alignment vertical="center"/>
    </xf>
    <xf numFmtId="0" fontId="70" fillId="36" borderId="0" applyNumberFormat="0" applyBorder="0" applyAlignment="0" applyProtection="0">
      <alignment vertical="center"/>
    </xf>
    <xf numFmtId="0" fontId="70" fillId="36" borderId="0" applyNumberFormat="0" applyBorder="0" applyAlignment="0" applyProtection="0">
      <alignment vertical="center"/>
    </xf>
    <xf numFmtId="0" fontId="70" fillId="36" borderId="0" applyNumberFormat="0" applyBorder="0" applyAlignment="0" applyProtection="0">
      <alignment vertical="center"/>
    </xf>
    <xf numFmtId="0" fontId="17" fillId="0" borderId="0">
      <alignment vertical="center"/>
    </xf>
    <xf numFmtId="0" fontId="13" fillId="63" borderId="0" applyNumberFormat="0" applyBorder="0" applyAlignment="0" applyProtection="0">
      <alignment vertical="center"/>
    </xf>
    <xf numFmtId="0" fontId="70" fillId="36" borderId="0" applyNumberFormat="0" applyBorder="0" applyAlignment="0" applyProtection="0">
      <alignment vertical="center"/>
    </xf>
    <xf numFmtId="0" fontId="13" fillId="63" borderId="0" applyNumberFormat="0" applyBorder="0" applyAlignment="0" applyProtection="0">
      <alignment vertical="center"/>
    </xf>
    <xf numFmtId="0" fontId="70" fillId="36" borderId="0" applyNumberFormat="0" applyBorder="0" applyAlignment="0" applyProtection="0">
      <alignment vertical="center"/>
    </xf>
    <xf numFmtId="0" fontId="70" fillId="36" borderId="0" applyNumberFormat="0" applyBorder="0" applyAlignment="0" applyProtection="0">
      <alignment vertical="center"/>
    </xf>
    <xf numFmtId="0" fontId="97" fillId="0" borderId="0" applyNumberFormat="0" applyFill="0" applyBorder="0" applyAlignment="0" applyProtection="0">
      <alignment vertical="center"/>
    </xf>
    <xf numFmtId="0" fontId="17" fillId="0" borderId="0">
      <alignment vertical="center"/>
    </xf>
    <xf numFmtId="0" fontId="17" fillId="0" borderId="0">
      <alignment vertical="center"/>
    </xf>
    <xf numFmtId="0" fontId="87" fillId="0" borderId="0" applyNumberFormat="0" applyFill="0" applyBorder="0" applyAlignment="0" applyProtection="0">
      <alignment vertical="top"/>
      <protection locked="0"/>
    </xf>
    <xf numFmtId="0" fontId="64" fillId="48" borderId="0" applyNumberFormat="0" applyBorder="0" applyAlignment="0" applyProtection="0">
      <alignment vertical="center"/>
    </xf>
    <xf numFmtId="0" fontId="64" fillId="57" borderId="0" applyNumberFormat="0" applyBorder="0" applyAlignment="0" applyProtection="0">
      <alignment vertical="center"/>
    </xf>
    <xf numFmtId="0" fontId="69" fillId="39" borderId="29" applyNumberFormat="0" applyAlignment="0" applyProtection="0">
      <alignment vertical="center"/>
    </xf>
    <xf numFmtId="0" fontId="87" fillId="0" borderId="0" applyNumberFormat="0" applyFill="0" applyBorder="0" applyAlignment="0" applyProtection="0">
      <alignment vertical="top"/>
      <protection locked="0"/>
    </xf>
    <xf numFmtId="176" fontId="61" fillId="0" borderId="28" applyFill="0" applyProtection="0">
      <alignment horizontal="right" vertical="center"/>
    </xf>
    <xf numFmtId="0" fontId="87" fillId="0" borderId="0" applyNumberFormat="0" applyFill="0" applyBorder="0" applyAlignment="0" applyProtection="0">
      <alignment vertical="top"/>
      <protection locked="0"/>
    </xf>
    <xf numFmtId="176" fontId="61" fillId="0" borderId="28" applyFill="0" applyProtection="0">
      <alignment horizontal="right" vertical="center"/>
    </xf>
    <xf numFmtId="0" fontId="66" fillId="44" borderId="0" applyNumberFormat="0" applyBorder="0" applyAlignment="0" applyProtection="0">
      <alignment vertical="center"/>
    </xf>
    <xf numFmtId="0" fontId="13" fillId="63" borderId="0" applyNumberFormat="0" applyBorder="0" applyAlignment="0" applyProtection="0">
      <alignment vertical="center"/>
    </xf>
    <xf numFmtId="0" fontId="17" fillId="0" borderId="0">
      <alignment vertical="center"/>
    </xf>
    <xf numFmtId="0" fontId="17" fillId="0" borderId="0">
      <alignment vertical="center"/>
    </xf>
    <xf numFmtId="0" fontId="64" fillId="53" borderId="0" applyNumberFormat="0" applyBorder="0" applyAlignment="0" applyProtection="0">
      <alignment vertical="center"/>
    </xf>
    <xf numFmtId="0" fontId="66" fillId="55" borderId="0" applyNumberFormat="0" applyBorder="0" applyAlignment="0" applyProtection="0">
      <alignment vertical="center"/>
    </xf>
    <xf numFmtId="49" fontId="17" fillId="0" borderId="0" applyFont="0" applyFill="0" applyBorder="0" applyAlignment="0" applyProtection="0">
      <alignment vertical="center"/>
    </xf>
    <xf numFmtId="0" fontId="85" fillId="0" borderId="0" applyNumberFormat="0" applyFill="0" applyBorder="0" applyAlignment="0" applyProtection="0">
      <alignment vertical="top"/>
      <protection locked="0"/>
    </xf>
    <xf numFmtId="0" fontId="17" fillId="0" borderId="0">
      <alignment vertical="center"/>
    </xf>
    <xf numFmtId="41" fontId="0" fillId="0" borderId="0" applyFont="0" applyFill="0" applyBorder="0" applyAlignment="0" applyProtection="0">
      <alignment vertical="center"/>
    </xf>
    <xf numFmtId="0" fontId="17" fillId="0" borderId="0">
      <alignment vertical="center"/>
    </xf>
    <xf numFmtId="1" fontId="61" fillId="0" borderId="28" applyFill="0" applyProtection="0">
      <alignment horizontal="center" vertical="center"/>
    </xf>
    <xf numFmtId="0" fontId="0" fillId="0" borderId="0">
      <alignment vertical="center"/>
    </xf>
    <xf numFmtId="0" fontId="0" fillId="0" borderId="0">
      <alignment vertical="center"/>
    </xf>
    <xf numFmtId="0" fontId="69" fillId="39" borderId="2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8" fillId="0" borderId="0" applyNumberFormat="0" applyFill="0" applyBorder="0" applyAlignment="0" applyProtection="0">
      <alignment vertical="center"/>
    </xf>
    <xf numFmtId="0" fontId="95" fillId="0" borderId="1">
      <alignment horizontal="left" vertical="center"/>
    </xf>
    <xf numFmtId="0" fontId="95" fillId="0" borderId="1">
      <alignment horizontal="left" vertical="center"/>
    </xf>
    <xf numFmtId="0" fontId="61" fillId="0" borderId="4" applyNumberFormat="0" applyFill="0" applyProtection="0">
      <alignment horizontal="left" vertical="center"/>
    </xf>
    <xf numFmtId="0" fontId="66" fillId="40" borderId="0" applyNumberFormat="0" applyBorder="0" applyAlignment="0" applyProtection="0">
      <alignment vertical="center"/>
    </xf>
    <xf numFmtId="15" fontId="89" fillId="0" borderId="0">
      <alignment vertical="center"/>
    </xf>
    <xf numFmtId="0" fontId="0" fillId="43" borderId="33" applyNumberFormat="0" applyFont="0" applyAlignment="0" applyProtection="0">
      <alignment vertical="center"/>
    </xf>
    <xf numFmtId="0" fontId="95" fillId="0" borderId="1">
      <alignment horizontal="left" vertical="center"/>
    </xf>
    <xf numFmtId="0" fontId="77" fillId="0" borderId="38" applyNumberFormat="0" applyFill="0" applyAlignment="0" applyProtection="0">
      <alignment vertical="center"/>
    </xf>
    <xf numFmtId="0" fontId="61" fillId="0" borderId="4" applyNumberFormat="0" applyFill="0" applyProtection="0">
      <alignment horizontal="lef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43" borderId="33" applyNumberFormat="0" applyFont="0" applyAlignment="0" applyProtection="0">
      <alignment vertical="center"/>
    </xf>
    <xf numFmtId="0" fontId="64" fillId="46" borderId="0" applyNumberFormat="0" applyBorder="0" applyAlignment="0" applyProtection="0">
      <alignment vertical="center"/>
    </xf>
    <xf numFmtId="0" fontId="17" fillId="0" borderId="0">
      <alignment vertical="center"/>
    </xf>
    <xf numFmtId="0" fontId="17" fillId="0" borderId="0">
      <alignment vertical="center"/>
    </xf>
    <xf numFmtId="0" fontId="71" fillId="39" borderId="0" applyNumberFormat="0" applyBorder="0" applyAlignment="0" applyProtection="0">
      <alignment vertical="center"/>
    </xf>
    <xf numFmtId="0" fontId="66" fillId="44" borderId="0" applyNumberFormat="0" applyBorder="0" applyAlignment="0" applyProtection="0">
      <alignment vertical="center"/>
    </xf>
    <xf numFmtId="0" fontId="9" fillId="0" borderId="0" applyAlignment="0"/>
    <xf numFmtId="0" fontId="0" fillId="0" borderId="0">
      <alignment vertical="center"/>
    </xf>
    <xf numFmtId="0" fontId="68" fillId="39" borderId="32" applyNumberFormat="0" applyAlignment="0" applyProtection="0">
      <alignment vertical="center"/>
    </xf>
    <xf numFmtId="0" fontId="0" fillId="0" borderId="0">
      <alignment vertical="center"/>
    </xf>
    <xf numFmtId="0" fontId="78" fillId="0" borderId="35">
      <alignment horizontal="center" vertical="center"/>
    </xf>
    <xf numFmtId="37" fontId="98" fillId="0" borderId="0">
      <alignment vertical="center"/>
    </xf>
    <xf numFmtId="0" fontId="66" fillId="44" borderId="0" applyNumberFormat="0" applyBorder="0" applyAlignment="0" applyProtection="0">
      <alignment vertical="center"/>
    </xf>
    <xf numFmtId="0" fontId="73" fillId="0" borderId="0" applyNumberFormat="0" applyFill="0" applyBorder="0" applyAlignment="0" applyProtection="0">
      <alignment vertical="center"/>
    </xf>
    <xf numFmtId="0" fontId="0" fillId="0" borderId="0">
      <alignment vertical="center"/>
    </xf>
    <xf numFmtId="0" fontId="67" fillId="0" borderId="31" applyNumberFormat="0" applyFill="0" applyAlignment="0" applyProtection="0">
      <alignment vertical="center"/>
    </xf>
    <xf numFmtId="0" fontId="0" fillId="0" borderId="0">
      <alignment vertical="center"/>
    </xf>
    <xf numFmtId="0" fontId="17" fillId="0" borderId="0">
      <alignment vertical="center"/>
    </xf>
    <xf numFmtId="0" fontId="71" fillId="43" borderId="1"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1" fontId="61" fillId="0" borderId="28" applyFill="0" applyProtection="0">
      <alignment horizontal="center" vertical="center"/>
    </xf>
    <xf numFmtId="0" fontId="17" fillId="0" borderId="0">
      <alignment vertical="center"/>
    </xf>
    <xf numFmtId="0" fontId="17" fillId="0" borderId="0">
      <alignment vertical="center"/>
    </xf>
    <xf numFmtId="43" fontId="0" fillId="0" borderId="0" applyFont="0" applyFill="0" applyBorder="0" applyAlignment="0" applyProtection="0">
      <alignment vertical="center"/>
    </xf>
    <xf numFmtId="0" fontId="67" fillId="0" borderId="31" applyNumberFormat="0" applyFill="0" applyAlignment="0" applyProtection="0">
      <alignment vertical="center"/>
    </xf>
    <xf numFmtId="0" fontId="0" fillId="36" borderId="0" applyNumberFormat="0" applyBorder="0" applyAlignment="0" applyProtection="0">
      <alignment vertical="center"/>
    </xf>
    <xf numFmtId="0" fontId="17" fillId="0" borderId="0">
      <alignment vertical="center"/>
    </xf>
    <xf numFmtId="0" fontId="0" fillId="0" borderId="0">
      <alignment vertical="center"/>
    </xf>
    <xf numFmtId="0" fontId="17" fillId="0" borderId="0">
      <alignment vertical="center"/>
    </xf>
    <xf numFmtId="0" fontId="68" fillId="39" borderId="32" applyNumberFormat="0" applyAlignment="0" applyProtection="0">
      <alignment vertical="center"/>
    </xf>
    <xf numFmtId="0" fontId="17" fillId="0" borderId="0">
      <alignment vertical="center"/>
    </xf>
    <xf numFmtId="0" fontId="17" fillId="0" borderId="0">
      <alignment vertical="center"/>
    </xf>
    <xf numFmtId="0" fontId="81" fillId="44" borderId="36" applyNumberFormat="0" applyAlignment="0" applyProtection="0">
      <alignment vertical="center"/>
    </xf>
    <xf numFmtId="0" fontId="17" fillId="0" borderId="0">
      <alignment vertical="center"/>
    </xf>
    <xf numFmtId="0" fontId="66" fillId="40"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81" fillId="44" borderId="36" applyNumberFormat="0" applyAlignment="0" applyProtection="0">
      <alignment vertical="center"/>
    </xf>
    <xf numFmtId="43" fontId="0" fillId="0" borderId="0" applyFont="0" applyFill="0" applyBorder="0" applyAlignment="0" applyProtection="0">
      <alignment vertical="center"/>
    </xf>
    <xf numFmtId="0" fontId="64" fillId="58" borderId="0" applyNumberFormat="0" applyBorder="0" applyAlignment="0" applyProtection="0">
      <alignment vertical="center"/>
    </xf>
    <xf numFmtId="0" fontId="17" fillId="0" borderId="0">
      <alignment vertical="center"/>
    </xf>
    <xf numFmtId="0" fontId="85" fillId="0" borderId="0" applyNumberFormat="0" applyFill="0" applyBorder="0" applyAlignment="0" applyProtection="0">
      <alignment vertical="top"/>
      <protection locked="0"/>
    </xf>
    <xf numFmtId="0" fontId="66" fillId="40" borderId="0" applyNumberFormat="0" applyBorder="0" applyAlignment="0" applyProtection="0">
      <alignment vertical="center"/>
    </xf>
    <xf numFmtId="49" fontId="17" fillId="0" borderId="0" applyFont="0" applyFill="0" applyBorder="0" applyAlignment="0" applyProtection="0">
      <alignment vertical="center"/>
    </xf>
    <xf numFmtId="0" fontId="79" fillId="51" borderId="0" applyNumberFormat="0" applyBorder="0" applyAlignment="0" applyProtection="0">
      <alignment vertical="center"/>
    </xf>
    <xf numFmtId="0" fontId="17" fillId="0" borderId="0">
      <alignment vertical="center"/>
    </xf>
    <xf numFmtId="0" fontId="79" fillId="51" borderId="0" applyNumberFormat="0" applyBorder="0" applyAlignment="0" applyProtection="0">
      <alignment vertical="center"/>
    </xf>
    <xf numFmtId="0" fontId="0" fillId="0" borderId="0">
      <alignment vertical="center"/>
    </xf>
    <xf numFmtId="0" fontId="68" fillId="39" borderId="32" applyNumberFormat="0" applyAlignment="0" applyProtection="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68" fillId="39" borderId="32" applyNumberFormat="0" applyAlignment="0" applyProtection="0">
      <alignment vertical="center"/>
    </xf>
    <xf numFmtId="3" fontId="17" fillId="0" borderId="0" applyFont="0" applyFill="0" applyBorder="0" applyAlignment="0" applyProtection="0">
      <alignment vertical="center"/>
    </xf>
    <xf numFmtId="0" fontId="17" fillId="0" borderId="0">
      <alignment vertical="center"/>
    </xf>
    <xf numFmtId="0" fontId="17" fillId="0" borderId="0">
      <alignment vertical="center"/>
    </xf>
    <xf numFmtId="0" fontId="89" fillId="0" borderId="0">
      <alignment vertical="center"/>
    </xf>
    <xf numFmtId="0" fontId="17" fillId="0" borderId="0">
      <alignment vertical="center"/>
    </xf>
    <xf numFmtId="0" fontId="62" fillId="35" borderId="29" applyNumberFormat="0" applyAlignment="0" applyProtection="0">
      <alignment vertical="center"/>
    </xf>
    <xf numFmtId="0" fontId="76" fillId="49" borderId="0" applyNumberFormat="0" applyBorder="0" applyAlignment="0" applyProtection="0">
      <alignment vertical="center"/>
    </xf>
    <xf numFmtId="0" fontId="62" fillId="35" borderId="29" applyNumberFormat="0" applyAlignment="0" applyProtection="0">
      <alignment vertical="center"/>
    </xf>
    <xf numFmtId="0" fontId="17" fillId="0" borderId="0">
      <alignment vertical="center"/>
    </xf>
    <xf numFmtId="0" fontId="62" fillId="35" borderId="29" applyNumberFormat="0" applyAlignment="0" applyProtection="0">
      <alignment vertical="center"/>
    </xf>
    <xf numFmtId="0" fontId="0" fillId="0" borderId="0">
      <alignment vertical="center"/>
    </xf>
    <xf numFmtId="0" fontId="17" fillId="0" borderId="0">
      <alignment vertical="center"/>
    </xf>
    <xf numFmtId="0" fontId="81" fillId="44" borderId="36"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64" fillId="39" borderId="0" applyNumberFormat="0" applyBorder="0" applyAlignment="0" applyProtection="0">
      <alignment vertical="center"/>
    </xf>
    <xf numFmtId="0" fontId="17" fillId="0" borderId="0">
      <alignment vertical="center"/>
    </xf>
    <xf numFmtId="0" fontId="68" fillId="39" borderId="32" applyNumberFormat="0" applyAlignment="0" applyProtection="0">
      <alignment vertical="center"/>
    </xf>
    <xf numFmtId="0" fontId="81" fillId="44" borderId="36" applyNumberFormat="0" applyAlignment="0" applyProtection="0">
      <alignment vertical="center"/>
    </xf>
    <xf numFmtId="0" fontId="17" fillId="0" borderId="0">
      <alignment vertical="center"/>
    </xf>
    <xf numFmtId="0" fontId="17" fillId="0" borderId="0">
      <alignment vertical="center"/>
    </xf>
    <xf numFmtId="0" fontId="80" fillId="0" borderId="0" applyNumberFormat="0" applyFill="0" applyBorder="0" applyAlignment="0" applyProtection="0">
      <alignment vertical="center"/>
    </xf>
    <xf numFmtId="0" fontId="17" fillId="0" borderId="0">
      <alignment vertical="center"/>
    </xf>
    <xf numFmtId="0" fontId="17" fillId="0" borderId="0">
      <alignment vertical="center"/>
    </xf>
    <xf numFmtId="3" fontId="17" fillId="0" borderId="0" applyFont="0" applyFill="0" applyBorder="0" applyAlignment="0" applyProtection="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9" fontId="17" fillId="0" borderId="0" applyFont="0" applyFill="0" applyBorder="0" applyAlignment="0" applyProtection="0">
      <alignment vertical="center"/>
    </xf>
    <xf numFmtId="0" fontId="17" fillId="0" borderId="0">
      <alignment vertical="center"/>
    </xf>
    <xf numFmtId="0" fontId="66" fillId="40" borderId="0" applyNumberFormat="0" applyBorder="0" applyAlignment="0" applyProtection="0">
      <alignment vertical="center"/>
    </xf>
    <xf numFmtId="0" fontId="74" fillId="0" borderId="34" applyNumberFormat="0" applyFill="0" applyAlignment="0" applyProtection="0">
      <alignment vertical="center"/>
    </xf>
    <xf numFmtId="0" fontId="66" fillId="41" borderId="0" applyNumberFormat="0" applyBorder="0" applyAlignment="0" applyProtection="0">
      <alignment vertical="center"/>
    </xf>
    <xf numFmtId="0" fontId="68" fillId="39" borderId="32" applyNumberFormat="0" applyAlignment="0" applyProtection="0">
      <alignment vertical="center"/>
    </xf>
    <xf numFmtId="0" fontId="64" fillId="51" borderId="0" applyNumberFormat="0" applyBorder="0" applyAlignment="0" applyProtection="0">
      <alignment vertical="center"/>
    </xf>
    <xf numFmtId="0" fontId="61" fillId="0" borderId="4" applyNumberFormat="0" applyFill="0" applyProtection="0">
      <alignment horizontal="left" vertical="center"/>
    </xf>
    <xf numFmtId="0" fontId="99" fillId="0" borderId="40" applyNumberFormat="0" applyFill="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66" fillId="40" borderId="0" applyNumberFormat="0" applyBorder="0" applyAlignment="0" applyProtection="0">
      <alignment vertical="center"/>
    </xf>
    <xf numFmtId="0" fontId="0" fillId="51" borderId="0" applyNumberFormat="0" applyBorder="0" applyAlignment="0" applyProtection="0">
      <alignment vertical="center"/>
    </xf>
    <xf numFmtId="0" fontId="17" fillId="0" borderId="0">
      <alignment vertical="center"/>
    </xf>
    <xf numFmtId="0" fontId="77" fillId="0" borderId="0" applyNumberFormat="0" applyFill="0" applyBorder="0" applyAlignment="0" applyProtection="0">
      <alignment vertical="center"/>
    </xf>
    <xf numFmtId="0" fontId="17" fillId="0" borderId="0">
      <alignment vertical="center"/>
    </xf>
    <xf numFmtId="0" fontId="70" fillId="36" borderId="0" applyNumberFormat="0" applyBorder="0" applyAlignment="0" applyProtection="0">
      <alignment vertical="center"/>
    </xf>
    <xf numFmtId="0" fontId="66" fillId="47" borderId="0" applyNumberFormat="0" applyBorder="0" applyAlignment="0" applyProtection="0">
      <alignment vertical="center"/>
    </xf>
    <xf numFmtId="0" fontId="66" fillId="40" borderId="0" applyNumberFormat="0" applyBorder="0" applyAlignment="0" applyProtection="0">
      <alignment vertical="center"/>
    </xf>
    <xf numFmtId="0" fontId="75" fillId="0" borderId="0">
      <alignment vertical="center"/>
    </xf>
    <xf numFmtId="0" fontId="66" fillId="40" borderId="0" applyNumberFormat="0" applyBorder="0" applyAlignment="0" applyProtection="0">
      <alignment vertical="center"/>
    </xf>
    <xf numFmtId="0" fontId="86" fillId="0" borderId="0">
      <alignment vertical="center"/>
    </xf>
    <xf numFmtId="0" fontId="17" fillId="0" borderId="0">
      <alignment vertical="center"/>
    </xf>
    <xf numFmtId="0" fontId="76" fillId="49" borderId="0" applyNumberFormat="0" applyBorder="0" applyAlignment="0" applyProtection="0">
      <alignment vertical="center"/>
    </xf>
    <xf numFmtId="0" fontId="66" fillId="40" borderId="0" applyNumberFormat="0" applyBorder="0" applyAlignment="0" applyProtection="0">
      <alignment vertical="center"/>
    </xf>
    <xf numFmtId="0" fontId="66" fillId="41" borderId="0" applyNumberFormat="0" applyBorder="0" applyAlignment="0" applyProtection="0">
      <alignment vertical="center"/>
    </xf>
    <xf numFmtId="0" fontId="66" fillId="39" borderId="0" applyNumberFormat="0" applyBorder="0" applyAlignment="0" applyProtection="0">
      <alignment vertical="center"/>
    </xf>
    <xf numFmtId="0" fontId="17" fillId="66" borderId="0" applyNumberFormat="0" applyFont="0" applyBorder="0" applyAlignment="0" applyProtection="0">
      <alignment vertical="center"/>
    </xf>
    <xf numFmtId="0" fontId="17" fillId="0" borderId="0">
      <alignment vertical="center"/>
    </xf>
    <xf numFmtId="0" fontId="17" fillId="0" borderId="0">
      <alignment vertical="center"/>
    </xf>
    <xf numFmtId="0" fontId="66" fillId="39" borderId="0" applyNumberFormat="0" applyBorder="0" applyAlignment="0" applyProtection="0">
      <alignment vertical="center"/>
    </xf>
    <xf numFmtId="40" fontId="17" fillId="0" borderId="0" applyFont="0" applyFill="0" applyBorder="0" applyAlignment="0" applyProtection="0">
      <alignment vertical="center"/>
    </xf>
    <xf numFmtId="0" fontId="17" fillId="0" borderId="0">
      <alignment vertical="center"/>
    </xf>
    <xf numFmtId="0" fontId="90" fillId="0" borderId="28" applyNumberFormat="0" applyFill="0" applyProtection="0">
      <alignment horizontal="center" vertical="center"/>
    </xf>
    <xf numFmtId="0" fontId="17" fillId="0" borderId="0">
      <alignment vertical="center"/>
    </xf>
    <xf numFmtId="0" fontId="17" fillId="0" borderId="0" applyNumberFormat="0" applyFill="0" applyBorder="0" applyAlignment="0" applyProtection="0">
      <alignment vertical="center"/>
    </xf>
    <xf numFmtId="0" fontId="17" fillId="0" borderId="0">
      <alignment vertical="center"/>
    </xf>
    <xf numFmtId="0" fontId="64" fillId="38" borderId="0" applyNumberFormat="0" applyBorder="0" applyAlignment="0" applyProtection="0">
      <alignment vertical="center"/>
    </xf>
    <xf numFmtId="9" fontId="17" fillId="0" borderId="0" applyFont="0" applyFill="0" applyBorder="0" applyAlignment="0" applyProtection="0">
      <alignment vertical="center"/>
    </xf>
    <xf numFmtId="0" fontId="13" fillId="35" borderId="0" applyNumberFormat="0" applyBorder="0" applyAlignment="0" applyProtection="0">
      <alignment vertical="center"/>
    </xf>
    <xf numFmtId="0" fontId="13" fillId="39" borderId="0" applyNumberFormat="0" applyBorder="0" applyAlignment="0" applyProtection="0">
      <alignment vertical="center"/>
    </xf>
    <xf numFmtId="0" fontId="62" fillId="35" borderId="29" applyNumberFormat="0" applyAlignment="0" applyProtection="0">
      <alignment vertical="center"/>
    </xf>
    <xf numFmtId="9" fontId="17" fillId="0" borderId="0" applyFont="0" applyFill="0" applyBorder="0" applyAlignment="0" applyProtection="0">
      <alignment vertical="center"/>
    </xf>
    <xf numFmtId="0" fontId="12" fillId="60" borderId="0" applyNumberFormat="0" applyBorder="0" applyAlignment="0" applyProtection="0">
      <alignment vertical="center"/>
    </xf>
    <xf numFmtId="15" fontId="89" fillId="0" borderId="0">
      <alignment vertical="center"/>
    </xf>
    <xf numFmtId="0" fontId="66" fillId="55" borderId="0" applyNumberFormat="0" applyBorder="0" applyAlignment="0" applyProtection="0">
      <alignment vertical="center"/>
    </xf>
    <xf numFmtId="0" fontId="17" fillId="0" borderId="0">
      <alignment vertical="center"/>
    </xf>
    <xf numFmtId="0" fontId="100" fillId="0" borderId="0">
      <alignment vertical="center"/>
    </xf>
    <xf numFmtId="9" fontId="17" fillId="0" borderId="0" applyFont="0" applyFill="0" applyBorder="0" applyAlignment="0" applyProtection="0">
      <alignment vertical="center"/>
    </xf>
    <xf numFmtId="0" fontId="73" fillId="0" borderId="0" applyNumberFormat="0" applyFill="0" applyBorder="0" applyAlignment="0" applyProtection="0">
      <alignment vertical="center"/>
    </xf>
    <xf numFmtId="0" fontId="66" fillId="44" borderId="0" applyNumberFormat="0" applyBorder="0" applyAlignment="0" applyProtection="0">
      <alignment vertical="center"/>
    </xf>
    <xf numFmtId="0" fontId="76" fillId="45" borderId="0" applyNumberFormat="0" applyBorder="0" applyAlignment="0" applyProtection="0">
      <alignment vertical="center"/>
    </xf>
    <xf numFmtId="9" fontId="17" fillId="0" borderId="0" applyFont="0" applyFill="0" applyBorder="0" applyAlignment="0" applyProtection="0">
      <alignment vertical="center"/>
    </xf>
    <xf numFmtId="0" fontId="81" fillId="44" borderId="36" applyNumberFormat="0" applyAlignment="0" applyProtection="0">
      <alignment vertical="center"/>
    </xf>
    <xf numFmtId="0" fontId="75" fillId="0" borderId="0">
      <alignment vertical="center"/>
    </xf>
    <xf numFmtId="0" fontId="66" fillId="44" borderId="0" applyNumberFormat="0" applyBorder="0" applyAlignment="0" applyProtection="0">
      <alignment vertical="center"/>
    </xf>
    <xf numFmtId="0" fontId="73" fillId="0" borderId="0" applyNumberFormat="0" applyFill="0" applyBorder="0" applyAlignment="0" applyProtection="0">
      <alignment vertical="center"/>
    </xf>
    <xf numFmtId="0" fontId="76" fillId="45" borderId="0" applyNumberFormat="0" applyBorder="0" applyAlignment="0" applyProtection="0">
      <alignment vertical="center"/>
    </xf>
    <xf numFmtId="0" fontId="66" fillId="44" borderId="0" applyNumberFormat="0" applyBorder="0" applyAlignment="0" applyProtection="0">
      <alignment vertical="center"/>
    </xf>
    <xf numFmtId="0" fontId="73" fillId="0" borderId="0" applyNumberFormat="0" applyFill="0" applyBorder="0" applyAlignment="0" applyProtection="0">
      <alignment vertical="center"/>
    </xf>
    <xf numFmtId="0" fontId="17" fillId="0" borderId="0">
      <alignment vertical="center"/>
    </xf>
    <xf numFmtId="183" fontId="17" fillId="0" borderId="0" applyFont="0" applyFill="0" applyBorder="0" applyAlignment="0" applyProtection="0">
      <alignment vertical="center"/>
    </xf>
    <xf numFmtId="0" fontId="66" fillId="38"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4" fillId="45" borderId="0" applyNumberFormat="0" applyBorder="0" applyAlignment="0" applyProtection="0">
      <alignment vertical="center"/>
    </xf>
    <xf numFmtId="0" fontId="66" fillId="41" borderId="0" applyNumberFormat="0" applyBorder="0" applyAlignment="0" applyProtection="0">
      <alignment vertical="center"/>
    </xf>
    <xf numFmtId="0" fontId="68" fillId="39" borderId="32" applyNumberFormat="0" applyAlignment="0" applyProtection="0">
      <alignment vertical="center"/>
    </xf>
    <xf numFmtId="0" fontId="17" fillId="0" borderId="0">
      <alignment vertical="center"/>
    </xf>
    <xf numFmtId="184" fontId="86" fillId="0" borderId="0">
      <alignment vertical="center"/>
    </xf>
    <xf numFmtId="0" fontId="66" fillId="44" borderId="0" applyNumberFormat="0" applyBorder="0" applyAlignment="0" applyProtection="0">
      <alignment vertical="center"/>
    </xf>
    <xf numFmtId="0" fontId="64" fillId="57" borderId="0" applyNumberFormat="0" applyBorder="0" applyAlignment="0" applyProtection="0">
      <alignment vertical="center"/>
    </xf>
    <xf numFmtId="0" fontId="17" fillId="0" borderId="0">
      <alignment vertical="center"/>
    </xf>
    <xf numFmtId="0" fontId="61" fillId="0" borderId="0" applyProtection="0">
      <alignment vertical="center"/>
    </xf>
    <xf numFmtId="0" fontId="17" fillId="0" borderId="0">
      <alignment vertical="center"/>
    </xf>
    <xf numFmtId="0" fontId="66" fillId="39" borderId="0" applyNumberFormat="0" applyBorder="0" applyAlignment="0" applyProtection="0">
      <alignment vertical="center"/>
    </xf>
    <xf numFmtId="0" fontId="66" fillId="38" borderId="0" applyNumberFormat="0" applyBorder="0" applyAlignment="0" applyProtection="0">
      <alignment vertical="center"/>
    </xf>
    <xf numFmtId="0" fontId="17" fillId="0" borderId="0">
      <alignment vertical="center"/>
    </xf>
    <xf numFmtId="9" fontId="17" fillId="0" borderId="0" applyFont="0" applyFill="0" applyBorder="0" applyAlignment="0" applyProtection="0">
      <alignment vertical="center"/>
    </xf>
    <xf numFmtId="176" fontId="61" fillId="0" borderId="28" applyFill="0" applyProtection="0">
      <alignment horizontal="right" vertical="center"/>
    </xf>
    <xf numFmtId="0" fontId="80" fillId="0" borderId="0" applyNumberFormat="0" applyFill="0" applyBorder="0" applyAlignment="0" applyProtection="0">
      <alignment vertical="center"/>
    </xf>
    <xf numFmtId="0" fontId="75" fillId="0" borderId="0">
      <alignment vertical="center"/>
    </xf>
    <xf numFmtId="0" fontId="63" fillId="42" borderId="0" applyNumberFormat="0" applyBorder="0" applyAlignment="0" applyProtection="0">
      <alignment vertical="center"/>
    </xf>
    <xf numFmtId="0" fontId="13" fillId="36" borderId="0" applyNumberFormat="0" applyBorder="0" applyAlignment="0" applyProtection="0">
      <alignment vertical="center"/>
    </xf>
    <xf numFmtId="0" fontId="64" fillId="35" borderId="0" applyNumberFormat="0" applyBorder="0" applyAlignment="0" applyProtection="0">
      <alignment vertical="center"/>
    </xf>
    <xf numFmtId="0" fontId="66" fillId="41" borderId="0" applyNumberFormat="0" applyBorder="0" applyAlignment="0" applyProtection="0">
      <alignment vertical="center"/>
    </xf>
    <xf numFmtId="0" fontId="74" fillId="0" borderId="34" applyNumberFormat="0" applyFill="0" applyAlignment="0" applyProtection="0">
      <alignment vertical="center"/>
    </xf>
    <xf numFmtId="0" fontId="76" fillId="49" borderId="0" applyNumberFormat="0" applyBorder="0" applyAlignment="0" applyProtection="0">
      <alignment vertical="center"/>
    </xf>
    <xf numFmtId="0" fontId="65" fillId="0" borderId="30" applyNumberFormat="0" applyFill="0" applyAlignment="0" applyProtection="0">
      <alignment vertical="center"/>
    </xf>
    <xf numFmtId="0" fontId="66" fillId="38" borderId="0" applyNumberFormat="0" applyBorder="0" applyAlignment="0" applyProtection="0">
      <alignment vertical="center"/>
    </xf>
    <xf numFmtId="0" fontId="66" fillId="44" borderId="0" applyNumberFormat="0" applyBorder="0" applyAlignment="0" applyProtection="0">
      <alignment vertical="center"/>
    </xf>
    <xf numFmtId="0" fontId="73" fillId="0" borderId="0" applyNumberFormat="0" applyFill="0" applyBorder="0" applyAlignment="0" applyProtection="0">
      <alignment vertical="center"/>
    </xf>
    <xf numFmtId="9" fontId="17" fillId="0" borderId="0" applyFont="0" applyFill="0" applyBorder="0" applyAlignment="0" applyProtection="0">
      <alignment vertical="center"/>
    </xf>
    <xf numFmtId="0" fontId="74" fillId="0" borderId="34" applyNumberFormat="0" applyFill="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0" fillId="0" borderId="0">
      <alignment vertical="center"/>
    </xf>
    <xf numFmtId="0" fontId="0" fillId="47" borderId="0" applyNumberFormat="0" applyBorder="0" applyAlignment="0" applyProtection="0">
      <alignment vertical="center"/>
    </xf>
    <xf numFmtId="0" fontId="95" fillId="0" borderId="1">
      <alignment horizontal="left" vertical="center"/>
    </xf>
    <xf numFmtId="0" fontId="77" fillId="0" borderId="0" applyNumberFormat="0" applyFill="0" applyBorder="0" applyAlignment="0" applyProtection="0">
      <alignment vertical="center"/>
    </xf>
    <xf numFmtId="0" fontId="17" fillId="0" borderId="0" applyFont="0" applyFill="0" applyBorder="0" applyAlignment="0" applyProtection="0">
      <alignment vertical="center"/>
    </xf>
    <xf numFmtId="0" fontId="66" fillId="47" borderId="0" applyNumberFormat="0" applyBorder="0" applyAlignment="0" applyProtection="0">
      <alignment vertical="center"/>
    </xf>
    <xf numFmtId="0" fontId="66" fillId="55" borderId="0" applyNumberFormat="0" applyBorder="0" applyAlignment="0" applyProtection="0">
      <alignment vertical="center"/>
    </xf>
    <xf numFmtId="0" fontId="78" fillId="0" borderId="35">
      <alignment horizontal="center" vertical="center"/>
    </xf>
    <xf numFmtId="0" fontId="0" fillId="43" borderId="33" applyNumberFormat="0" applyFont="0" applyAlignment="0" applyProtection="0">
      <alignment vertical="center"/>
    </xf>
    <xf numFmtId="0" fontId="96" fillId="0" borderId="4" applyNumberFormat="0" applyFill="0" applyProtection="0">
      <alignment horizontal="center" vertical="center"/>
    </xf>
    <xf numFmtId="0" fontId="66" fillId="40" borderId="0" applyNumberFormat="0" applyBorder="0" applyAlignment="0" applyProtection="0">
      <alignment vertical="center"/>
    </xf>
    <xf numFmtId="0" fontId="13" fillId="43" borderId="0" applyNumberFormat="0" applyBorder="0" applyAlignment="0" applyProtection="0">
      <alignment vertical="center"/>
    </xf>
    <xf numFmtId="0" fontId="64" fillId="38" borderId="0" applyNumberFormat="0" applyBorder="0" applyAlignment="0" applyProtection="0">
      <alignment vertical="center"/>
    </xf>
    <xf numFmtId="9" fontId="17" fillId="0" borderId="0" applyFont="0" applyFill="0" applyBorder="0" applyAlignment="0" applyProtection="0">
      <alignment vertical="center"/>
    </xf>
    <xf numFmtId="0" fontId="101" fillId="0" borderId="41" applyNumberFormat="0" applyAlignment="0" applyProtection="0">
      <alignment horizontal="left" vertical="center"/>
    </xf>
    <xf numFmtId="0" fontId="64" fillId="40" borderId="0" applyNumberFormat="0" applyBorder="0" applyAlignment="0" applyProtection="0">
      <alignment vertical="center"/>
    </xf>
    <xf numFmtId="0" fontId="95" fillId="0" borderId="1">
      <alignment horizontal="left" vertical="center"/>
    </xf>
    <xf numFmtId="0" fontId="0" fillId="43" borderId="33" applyNumberFormat="0" applyFont="0" applyAlignment="0" applyProtection="0">
      <alignment vertical="center"/>
    </xf>
    <xf numFmtId="0" fontId="70" fillId="36" borderId="0" applyNumberFormat="0" applyBorder="0" applyAlignment="0" applyProtection="0">
      <alignment vertical="center"/>
    </xf>
    <xf numFmtId="0" fontId="93" fillId="0" borderId="42" applyNumberFormat="0" applyFill="0" applyAlignment="0" applyProtection="0">
      <alignment vertical="center"/>
    </xf>
    <xf numFmtId="0" fontId="91" fillId="0" borderId="0" applyNumberFormat="0" applyFill="0" applyBorder="0" applyAlignment="0" applyProtection="0">
      <alignment vertical="center"/>
    </xf>
    <xf numFmtId="0" fontId="66" fillId="41" borderId="0" applyNumberFormat="0" applyBorder="0" applyAlignment="0" applyProtection="0">
      <alignment vertical="center"/>
    </xf>
    <xf numFmtId="0" fontId="76" fillId="45" borderId="0" applyNumberFormat="0" applyBorder="0" applyAlignment="0" applyProtection="0">
      <alignment vertical="center"/>
    </xf>
    <xf numFmtId="0" fontId="13" fillId="63" borderId="0" applyNumberFormat="0" applyBorder="0" applyAlignment="0" applyProtection="0">
      <alignment vertical="center"/>
    </xf>
    <xf numFmtId="0" fontId="64" fillId="64" borderId="0" applyNumberFormat="0" applyBorder="0" applyAlignment="0" applyProtection="0">
      <alignment vertical="center"/>
    </xf>
    <xf numFmtId="0" fontId="66" fillId="40" borderId="0" applyNumberFormat="0" applyBorder="0" applyAlignment="0" applyProtection="0">
      <alignment vertical="center"/>
    </xf>
    <xf numFmtId="0" fontId="64" fillId="41" borderId="0" applyNumberFormat="0" applyBorder="0" applyAlignment="0" applyProtection="0">
      <alignment vertical="center"/>
    </xf>
    <xf numFmtId="9" fontId="17" fillId="0" borderId="0" applyFont="0" applyFill="0" applyBorder="0" applyAlignment="0" applyProtection="0">
      <alignment vertical="center"/>
    </xf>
    <xf numFmtId="185" fontId="17" fillId="0" borderId="0" applyFont="0" applyFill="0" applyBorder="0" applyAlignment="0" applyProtection="0">
      <alignment vertical="center"/>
    </xf>
    <xf numFmtId="0" fontId="13" fillId="36" borderId="0" applyNumberFormat="0" applyBorder="0" applyAlignment="0" applyProtection="0">
      <alignment vertical="center"/>
    </xf>
    <xf numFmtId="0" fontId="13" fillId="35" borderId="0" applyNumberFormat="0" applyBorder="0" applyAlignment="0" applyProtection="0">
      <alignment vertical="center"/>
    </xf>
    <xf numFmtId="37" fontId="98" fillId="0" borderId="0">
      <alignment vertical="center"/>
    </xf>
    <xf numFmtId="0" fontId="78" fillId="0" borderId="35">
      <alignment horizontal="center" vertical="center"/>
    </xf>
    <xf numFmtId="9" fontId="17" fillId="0" borderId="0" applyFont="0" applyFill="0" applyBorder="0" applyAlignment="0" applyProtection="0">
      <alignment vertical="center"/>
    </xf>
    <xf numFmtId="0" fontId="101" fillId="0" borderId="43">
      <alignment horizontal="left" vertical="center"/>
    </xf>
    <xf numFmtId="0" fontId="64" fillId="40" borderId="0" applyNumberFormat="0" applyBorder="0" applyAlignment="0" applyProtection="0">
      <alignment vertical="center"/>
    </xf>
    <xf numFmtId="0" fontId="77" fillId="0" borderId="38" applyNumberFormat="0" applyFill="0" applyAlignment="0" applyProtection="0">
      <alignment vertical="center"/>
    </xf>
    <xf numFmtId="186" fontId="17" fillId="0" borderId="0" applyFont="0" applyFill="0" applyBorder="0" applyAlignment="0" applyProtection="0">
      <alignment vertical="center"/>
    </xf>
    <xf numFmtId="0" fontId="66" fillId="55" borderId="0" applyNumberFormat="0" applyBorder="0" applyAlignment="0" applyProtection="0">
      <alignment vertical="center"/>
    </xf>
    <xf numFmtId="0" fontId="66" fillId="40" borderId="0" applyNumberFormat="0" applyBorder="0" applyAlignment="0" applyProtection="0">
      <alignment vertical="center"/>
    </xf>
    <xf numFmtId="0" fontId="66" fillId="39" borderId="0" applyNumberFormat="0" applyBorder="0" applyAlignment="0" applyProtection="0">
      <alignment vertical="center"/>
    </xf>
    <xf numFmtId="0" fontId="91" fillId="0" borderId="0" applyNumberFormat="0" applyFill="0" applyBorder="0" applyAlignment="0" applyProtection="0">
      <alignment vertical="center"/>
    </xf>
    <xf numFmtId="0" fontId="62" fillId="35" borderId="29" applyNumberFormat="0" applyAlignment="0" applyProtection="0">
      <alignment vertical="center"/>
    </xf>
    <xf numFmtId="0" fontId="0" fillId="0" borderId="0">
      <alignment vertical="center"/>
    </xf>
    <xf numFmtId="0" fontId="64" fillId="38" borderId="0" applyNumberFormat="0" applyBorder="0" applyAlignment="0" applyProtection="0">
      <alignment vertical="center"/>
    </xf>
    <xf numFmtId="0" fontId="0"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4" fillId="0" borderId="34" applyNumberFormat="0" applyFill="0" applyAlignment="0" applyProtection="0">
      <alignment vertical="center"/>
    </xf>
    <xf numFmtId="0" fontId="66" fillId="40" borderId="0" applyNumberFormat="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64" fillId="48" borderId="0" applyNumberFormat="0" applyBorder="0" applyAlignment="0" applyProtection="0">
      <alignment vertical="center"/>
    </xf>
    <xf numFmtId="0" fontId="17" fillId="0" borderId="0">
      <alignment vertical="center"/>
    </xf>
    <xf numFmtId="0" fontId="88" fillId="56" borderId="3">
      <alignment vertical="center"/>
      <protection locked="0"/>
    </xf>
    <xf numFmtId="0" fontId="17" fillId="0" borderId="0">
      <alignment vertical="center"/>
    </xf>
    <xf numFmtId="0" fontId="17" fillId="0" borderId="0">
      <alignment vertical="center"/>
    </xf>
    <xf numFmtId="9" fontId="17" fillId="0" borderId="0" applyFont="0" applyFill="0" applyBorder="0" applyAlignment="0" applyProtection="0">
      <alignment vertical="center"/>
    </xf>
    <xf numFmtId="0" fontId="80" fillId="0" borderId="0" applyNumberFormat="0" applyFill="0" applyBorder="0" applyAlignment="0" applyProtection="0">
      <alignment vertical="center"/>
    </xf>
    <xf numFmtId="0" fontId="74" fillId="0" borderId="34" applyNumberFormat="0" applyFill="0" applyAlignment="0" applyProtection="0">
      <alignment vertical="center"/>
    </xf>
    <xf numFmtId="0" fontId="64" fillId="39" borderId="0" applyNumberFormat="0" applyBorder="0" applyAlignment="0" applyProtection="0">
      <alignment vertical="center"/>
    </xf>
    <xf numFmtId="0" fontId="66" fillId="41" borderId="0" applyNumberFormat="0" applyBorder="0" applyAlignment="0" applyProtection="0">
      <alignment vertical="center"/>
    </xf>
    <xf numFmtId="0" fontId="64" fillId="50" borderId="0" applyNumberFormat="0" applyBorder="0" applyAlignment="0" applyProtection="0">
      <alignment vertical="center"/>
    </xf>
    <xf numFmtId="0" fontId="13" fillId="63" borderId="0" applyNumberFormat="0" applyBorder="0" applyAlignment="0" applyProtection="0">
      <alignment vertical="center"/>
    </xf>
    <xf numFmtId="0" fontId="102" fillId="0" borderId="44" applyNumberFormat="0" applyFill="0" applyAlignment="0" applyProtection="0">
      <alignment vertical="center"/>
    </xf>
    <xf numFmtId="0" fontId="70" fillId="36" borderId="0" applyNumberFormat="0" applyBorder="0" applyAlignment="0" applyProtection="0">
      <alignment vertical="center"/>
    </xf>
    <xf numFmtId="0" fontId="17" fillId="0" borderId="0">
      <alignment vertical="center"/>
    </xf>
    <xf numFmtId="0" fontId="78" fillId="0" borderId="35">
      <alignment horizontal="center" vertical="center"/>
    </xf>
    <xf numFmtId="9" fontId="17" fillId="0" borderId="0" applyFont="0" applyFill="0" applyBorder="0" applyAlignment="0" applyProtection="0">
      <alignment vertical="center"/>
    </xf>
    <xf numFmtId="0" fontId="13" fillId="63" borderId="0" applyNumberFormat="0" applyBorder="0" applyAlignment="0" applyProtection="0">
      <alignment vertical="center"/>
    </xf>
    <xf numFmtId="0" fontId="64" fillId="45" borderId="0" applyNumberFormat="0" applyBorder="0" applyAlignment="0" applyProtection="0">
      <alignment vertical="center"/>
    </xf>
    <xf numFmtId="0" fontId="76" fillId="49" borderId="0" applyNumberFormat="0" applyBorder="0" applyAlignment="0" applyProtection="0">
      <alignment vertical="center"/>
    </xf>
    <xf numFmtId="0" fontId="9" fillId="0" borderId="0">
      <alignment vertical="center"/>
    </xf>
    <xf numFmtId="0" fontId="96" fillId="0" borderId="4" applyNumberFormat="0" applyFill="0" applyProtection="0">
      <alignment horizontal="center" vertical="center"/>
    </xf>
    <xf numFmtId="0" fontId="13" fillId="36" borderId="0" applyNumberFormat="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102" fillId="0" borderId="44" applyNumberFormat="0" applyFill="0" applyAlignment="0" applyProtection="0">
      <alignment vertical="center"/>
    </xf>
    <xf numFmtId="0" fontId="66" fillId="47" borderId="0" applyNumberFormat="0" applyBorder="0" applyAlignment="0" applyProtection="0">
      <alignment vertical="center"/>
    </xf>
    <xf numFmtId="0" fontId="74" fillId="0" borderId="34" applyNumberFormat="0" applyFill="0" applyAlignment="0" applyProtection="0">
      <alignment vertical="center"/>
    </xf>
    <xf numFmtId="0" fontId="17" fillId="0" borderId="0">
      <alignment vertical="center"/>
    </xf>
    <xf numFmtId="0" fontId="0" fillId="43" borderId="33" applyNumberFormat="0" applyFont="0" applyAlignment="0" applyProtection="0">
      <alignment vertical="center"/>
    </xf>
    <xf numFmtId="0" fontId="64" fillId="62" borderId="0" applyNumberFormat="0" applyBorder="0" applyAlignment="0" applyProtection="0">
      <alignment vertical="center"/>
    </xf>
    <xf numFmtId="0" fontId="64" fillId="51" borderId="0" applyNumberFormat="0" applyBorder="0" applyAlignment="0" applyProtection="0">
      <alignment vertical="center"/>
    </xf>
    <xf numFmtId="0" fontId="13" fillId="43" borderId="0" applyNumberFormat="0" applyBorder="0" applyAlignment="0" applyProtection="0">
      <alignment vertical="center"/>
    </xf>
    <xf numFmtId="0" fontId="69" fillId="39" borderId="29" applyNumberFormat="0" applyAlignment="0" applyProtection="0">
      <alignment vertical="center"/>
    </xf>
    <xf numFmtId="0" fontId="0" fillId="0" borderId="0">
      <alignment vertical="center"/>
    </xf>
    <xf numFmtId="10" fontId="17" fillId="0" borderId="0" applyFont="0" applyFill="0" applyBorder="0" applyAlignment="0" applyProtection="0">
      <alignment vertical="center"/>
    </xf>
    <xf numFmtId="0" fontId="66" fillId="40" borderId="0" applyNumberFormat="0" applyBorder="0" applyAlignment="0" applyProtection="0">
      <alignment vertical="center"/>
    </xf>
    <xf numFmtId="0" fontId="17" fillId="0" borderId="0">
      <alignment vertical="center"/>
    </xf>
    <xf numFmtId="0" fontId="74" fillId="0" borderId="34" applyNumberFormat="0" applyFill="0" applyAlignment="0" applyProtection="0">
      <alignment vertical="center"/>
    </xf>
    <xf numFmtId="0" fontId="66" fillId="47" borderId="0" applyNumberFormat="0" applyBorder="0" applyAlignment="0" applyProtection="0">
      <alignment vertical="center"/>
    </xf>
    <xf numFmtId="0" fontId="64" fillId="35" borderId="0" applyNumberFormat="0" applyBorder="0" applyAlignment="0" applyProtection="0">
      <alignment vertical="center"/>
    </xf>
    <xf numFmtId="0" fontId="70" fillId="36" borderId="0" applyNumberFormat="0" applyBorder="0" applyAlignment="0" applyProtection="0">
      <alignment vertical="center"/>
    </xf>
    <xf numFmtId="0" fontId="0" fillId="52" borderId="0" applyNumberFormat="0" applyBorder="0" applyAlignment="0" applyProtection="0">
      <alignment vertical="center"/>
    </xf>
    <xf numFmtId="0" fontId="70" fillId="42" borderId="0" applyNumberFormat="0" applyBorder="0" applyAlignment="0" applyProtection="0">
      <alignment vertical="center"/>
    </xf>
    <xf numFmtId="0" fontId="66" fillId="55" borderId="0" applyNumberFormat="0" applyBorder="0" applyAlignment="0" applyProtection="0">
      <alignment vertical="center"/>
    </xf>
    <xf numFmtId="9" fontId="17" fillId="0" borderId="0" applyFont="0" applyFill="0" applyBorder="0" applyAlignment="0" applyProtection="0">
      <alignment vertical="center"/>
    </xf>
    <xf numFmtId="0" fontId="79" fillId="51" borderId="0" applyNumberFormat="0" applyBorder="0" applyAlignment="0" applyProtection="0">
      <alignment vertical="center"/>
    </xf>
    <xf numFmtId="0" fontId="17" fillId="0" borderId="0">
      <alignment vertical="center"/>
    </xf>
    <xf numFmtId="0" fontId="103" fillId="0" borderId="0">
      <alignment vertical="center"/>
    </xf>
    <xf numFmtId="0" fontId="9" fillId="0" borderId="0">
      <alignment vertical="center"/>
    </xf>
    <xf numFmtId="0" fontId="79" fillId="51" borderId="0" applyNumberFormat="0" applyBorder="0" applyAlignment="0" applyProtection="0">
      <alignment vertical="center"/>
    </xf>
    <xf numFmtId="0" fontId="0" fillId="47" borderId="0" applyNumberFormat="0" applyBorder="0" applyAlignment="0" applyProtection="0">
      <alignment vertical="center"/>
    </xf>
    <xf numFmtId="0" fontId="70" fillId="36" borderId="0" applyNumberFormat="0" applyBorder="0" applyAlignment="0" applyProtection="0">
      <alignment vertical="center"/>
    </xf>
    <xf numFmtId="0" fontId="91" fillId="0" borderId="0" applyNumberFormat="0" applyFill="0" applyBorder="0" applyAlignment="0" applyProtection="0">
      <alignment vertical="center"/>
    </xf>
    <xf numFmtId="0" fontId="0" fillId="39" borderId="0" applyNumberFormat="0" applyBorder="0" applyAlignment="0" applyProtection="0">
      <alignment vertical="center"/>
    </xf>
    <xf numFmtId="0" fontId="91" fillId="0" borderId="0" applyNumberFormat="0" applyFill="0" applyBorder="0" applyAlignment="0" applyProtection="0">
      <alignment vertical="center"/>
    </xf>
    <xf numFmtId="187" fontId="17" fillId="0" borderId="0" applyFont="0" applyFill="0" applyBorder="0" applyAlignment="0" applyProtection="0">
      <alignment vertical="center"/>
    </xf>
    <xf numFmtId="0" fontId="66" fillId="40" borderId="0" applyNumberFormat="0" applyBorder="0" applyAlignment="0" applyProtection="0">
      <alignment vertical="center"/>
    </xf>
    <xf numFmtId="0" fontId="103" fillId="0" borderId="0">
      <alignment vertical="center"/>
    </xf>
    <xf numFmtId="0" fontId="90" fillId="0" borderId="28" applyNumberFormat="0" applyFill="0" applyProtection="0">
      <alignment horizontal="left" vertical="center"/>
    </xf>
    <xf numFmtId="9" fontId="17" fillId="0" borderId="0" applyFont="0" applyFill="0" applyBorder="0" applyAlignment="0" applyProtection="0">
      <alignment vertical="center"/>
    </xf>
    <xf numFmtId="0" fontId="61" fillId="0" borderId="4" applyNumberFormat="0" applyFill="0" applyProtection="0">
      <alignment horizontal="right" vertical="center"/>
    </xf>
    <xf numFmtId="0" fontId="101" fillId="0" borderId="43">
      <alignment horizontal="left" vertical="center"/>
    </xf>
    <xf numFmtId="0" fontId="65" fillId="0" borderId="30" applyNumberFormat="0" applyFill="0" applyAlignment="0" applyProtection="0">
      <alignment vertical="center"/>
    </xf>
    <xf numFmtId="0" fontId="17" fillId="0" borderId="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17" fillId="0" borderId="0">
      <alignment vertical="center"/>
    </xf>
    <xf numFmtId="0" fontId="0" fillId="45" borderId="0" applyNumberFormat="0" applyBorder="0" applyAlignment="0" applyProtection="0">
      <alignment vertical="center"/>
    </xf>
    <xf numFmtId="0" fontId="91" fillId="0" borderId="0" applyNumberFormat="0" applyFill="0" applyBorder="0" applyAlignment="0" applyProtection="0">
      <alignment vertical="center"/>
    </xf>
    <xf numFmtId="0" fontId="76" fillId="45" borderId="0" applyNumberFormat="0" applyBorder="0" applyAlignment="0" applyProtection="0">
      <alignment vertical="center"/>
    </xf>
    <xf numFmtId="0" fontId="13" fillId="63" borderId="0" applyNumberFormat="0" applyBorder="0" applyAlignment="0" applyProtection="0">
      <alignment vertical="center"/>
    </xf>
    <xf numFmtId="0" fontId="75" fillId="0" borderId="0">
      <alignment vertical="center"/>
    </xf>
    <xf numFmtId="0" fontId="66" fillId="40" borderId="0" applyNumberFormat="0" applyBorder="0" applyAlignment="0" applyProtection="0">
      <alignment vertical="center"/>
    </xf>
    <xf numFmtId="0" fontId="85" fillId="0" borderId="0" applyNumberFormat="0" applyFill="0" applyBorder="0" applyAlignment="0" applyProtection="0">
      <alignment vertical="top"/>
      <protection locked="0"/>
    </xf>
    <xf numFmtId="0" fontId="17" fillId="0" borderId="0">
      <alignment vertical="center"/>
    </xf>
    <xf numFmtId="0" fontId="104" fillId="35" borderId="37">
      <alignment horizontal="left" vertical="center"/>
      <protection locked="0" hidden="1"/>
    </xf>
    <xf numFmtId="0" fontId="62" fillId="35" borderId="29" applyNumberFormat="0" applyAlignment="0" applyProtection="0">
      <alignment vertical="center"/>
    </xf>
    <xf numFmtId="0" fontId="13" fillId="39" borderId="0" applyNumberFormat="0" applyBorder="0" applyAlignment="0" applyProtection="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99" fillId="0" borderId="40" applyNumberFormat="0" applyFill="0" applyAlignment="0" applyProtection="0">
      <alignment vertical="center"/>
    </xf>
    <xf numFmtId="0" fontId="90" fillId="0" borderId="28" applyNumberFormat="0" applyFill="0" applyProtection="0">
      <alignment horizontal="left" vertical="center"/>
    </xf>
    <xf numFmtId="0" fontId="91" fillId="0" borderId="0" applyNumberFormat="0" applyFill="0" applyBorder="0" applyAlignment="0" applyProtection="0">
      <alignment vertical="center"/>
    </xf>
    <xf numFmtId="0" fontId="0" fillId="42" borderId="0" applyNumberFormat="0" applyBorder="0" applyAlignment="0" applyProtection="0">
      <alignment vertical="center"/>
    </xf>
    <xf numFmtId="0" fontId="17" fillId="0" borderId="0">
      <alignment vertical="center"/>
    </xf>
    <xf numFmtId="0" fontId="103" fillId="0" borderId="0">
      <alignment vertical="center"/>
    </xf>
    <xf numFmtId="9" fontId="17" fillId="0" borderId="0" applyFont="0" applyFill="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40" borderId="0" applyNumberFormat="0" applyBorder="0" applyAlignment="0" applyProtection="0">
      <alignment vertical="center"/>
    </xf>
    <xf numFmtId="0" fontId="17" fillId="0" borderId="0">
      <alignment vertical="center"/>
    </xf>
    <xf numFmtId="0" fontId="0" fillId="42" borderId="0" applyNumberFormat="0" applyBorder="0" applyAlignment="0" applyProtection="0">
      <alignment vertical="center"/>
    </xf>
    <xf numFmtId="0" fontId="103" fillId="0" borderId="0">
      <alignment vertical="center"/>
    </xf>
    <xf numFmtId="0" fontId="17" fillId="0" borderId="0">
      <alignment vertical="center"/>
    </xf>
    <xf numFmtId="4" fontId="17" fillId="0" borderId="0" applyFont="0" applyFill="0" applyBorder="0" applyAlignment="0" applyProtection="0">
      <alignment vertical="center"/>
    </xf>
    <xf numFmtId="0" fontId="64" fillId="51" borderId="0" applyNumberFormat="0" applyBorder="0" applyAlignment="0" applyProtection="0">
      <alignment vertical="center"/>
    </xf>
    <xf numFmtId="0" fontId="17" fillId="0" borderId="0">
      <alignment vertical="center"/>
    </xf>
    <xf numFmtId="0" fontId="65" fillId="0" borderId="30" applyNumberFormat="0" applyFill="0" applyAlignment="0" applyProtection="0">
      <alignment vertical="center"/>
    </xf>
    <xf numFmtId="0" fontId="81" fillId="44" borderId="36" applyNumberFormat="0" applyAlignment="0" applyProtection="0">
      <alignment vertical="center"/>
    </xf>
    <xf numFmtId="0" fontId="66" fillId="44" borderId="0" applyNumberFormat="0" applyBorder="0" applyAlignment="0" applyProtection="0">
      <alignment vertical="center"/>
    </xf>
    <xf numFmtId="0" fontId="66" fillId="44" borderId="0" applyNumberFormat="0" applyBorder="0" applyAlignment="0" applyProtection="0">
      <alignment vertical="center"/>
    </xf>
    <xf numFmtId="0" fontId="73" fillId="0" borderId="0" applyNumberFormat="0" applyFill="0" applyBorder="0" applyAlignment="0" applyProtection="0">
      <alignment vertical="center"/>
    </xf>
    <xf numFmtId="9" fontId="17" fillId="0" borderId="0" applyFont="0" applyFill="0" applyBorder="0" applyAlignment="0" applyProtection="0">
      <alignment vertical="center"/>
    </xf>
    <xf numFmtId="0" fontId="62" fillId="35" borderId="29" applyNumberFormat="0" applyAlignment="0" applyProtection="0">
      <alignment vertical="center"/>
    </xf>
    <xf numFmtId="0" fontId="61" fillId="0" borderId="4" applyNumberFormat="0" applyFill="0" applyProtection="0">
      <alignment horizontal="right" vertical="center"/>
    </xf>
    <xf numFmtId="0" fontId="0" fillId="0" borderId="0">
      <alignment vertical="center"/>
    </xf>
    <xf numFmtId="0" fontId="90" fillId="0" borderId="28" applyNumberFormat="0" applyFill="0" applyProtection="0">
      <alignment horizontal="center" vertical="center"/>
    </xf>
    <xf numFmtId="0" fontId="96" fillId="0" borderId="4" applyNumberFormat="0" applyFill="0" applyProtection="0">
      <alignment horizontal="center" vertical="center"/>
    </xf>
    <xf numFmtId="0" fontId="81" fillId="44" borderId="36" applyNumberFormat="0" applyAlignment="0" applyProtection="0">
      <alignment vertical="center"/>
    </xf>
    <xf numFmtId="0" fontId="13" fillId="39" borderId="0" applyNumberFormat="0" applyBorder="0" applyAlignment="0" applyProtection="0">
      <alignment vertical="center"/>
    </xf>
    <xf numFmtId="0" fontId="77" fillId="0" borderId="0" applyNumberFormat="0" applyFill="0" applyBorder="0" applyAlignment="0" applyProtection="0">
      <alignment vertical="center"/>
    </xf>
    <xf numFmtId="0" fontId="71" fillId="43" borderId="1" applyNumberFormat="0" applyBorder="0" applyAlignment="0" applyProtection="0">
      <alignment vertical="center"/>
    </xf>
    <xf numFmtId="43" fontId="0" fillId="0" borderId="0" applyFont="0" applyFill="0" applyBorder="0" applyAlignment="0" applyProtection="0">
      <alignment vertical="center"/>
    </xf>
    <xf numFmtId="0" fontId="105" fillId="0" borderId="0">
      <alignment horizontal="center" vertical="center" wrapText="1"/>
      <protection locked="0"/>
    </xf>
    <xf numFmtId="0" fontId="70" fillId="36" borderId="0" applyNumberFormat="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106" fillId="0" borderId="45" applyNumberFormat="0" applyFill="0" applyAlignment="0" applyProtection="0">
      <alignment vertical="center"/>
    </xf>
    <xf numFmtId="0" fontId="17" fillId="0" borderId="0">
      <alignment vertical="center"/>
    </xf>
    <xf numFmtId="0" fontId="13" fillId="63" borderId="0" applyNumberFormat="0" applyBorder="0" applyAlignment="0" applyProtection="0">
      <alignment vertical="center"/>
    </xf>
    <xf numFmtId="0" fontId="17" fillId="0" borderId="0">
      <alignment vertical="center"/>
    </xf>
    <xf numFmtId="0" fontId="103" fillId="0" borderId="0">
      <alignment vertical="center"/>
    </xf>
    <xf numFmtId="0" fontId="90" fillId="0" borderId="28" applyNumberFormat="0" applyFill="0" applyProtection="0">
      <alignment horizontal="center" vertical="center"/>
    </xf>
    <xf numFmtId="0" fontId="17" fillId="0" borderId="0">
      <alignment vertical="center"/>
    </xf>
    <xf numFmtId="0" fontId="91" fillId="0" borderId="0" applyNumberFormat="0" applyFill="0" applyBorder="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78" fillId="0" borderId="35">
      <alignment horizontal="center" vertical="center"/>
    </xf>
    <xf numFmtId="0" fontId="76" fillId="45" borderId="0" applyNumberFormat="0" applyBorder="0" applyAlignment="0" applyProtection="0">
      <alignment vertical="center"/>
    </xf>
    <xf numFmtId="9" fontId="17" fillId="0" borderId="0" applyFont="0" applyFill="0" applyBorder="0" applyAlignment="0" applyProtection="0">
      <alignment vertical="center"/>
    </xf>
    <xf numFmtId="0" fontId="64" fillId="38" borderId="0" applyNumberFormat="0" applyBorder="0" applyAlignment="0" applyProtection="0">
      <alignment vertical="center"/>
    </xf>
    <xf numFmtId="0" fontId="66" fillId="44" borderId="0" applyNumberFormat="0" applyBorder="0" applyAlignment="0" applyProtection="0">
      <alignment vertical="center"/>
    </xf>
    <xf numFmtId="0" fontId="70" fillId="42" borderId="0" applyNumberFormat="0" applyBorder="0" applyAlignment="0" applyProtection="0">
      <alignment vertical="center"/>
    </xf>
    <xf numFmtId="0" fontId="66" fillId="39" borderId="0" applyNumberFormat="0" applyBorder="0" applyAlignment="0" applyProtection="0">
      <alignment vertical="center"/>
    </xf>
    <xf numFmtId="0" fontId="94" fillId="45" borderId="0" applyNumberFormat="0" applyBorder="0" applyAlignment="0" applyProtection="0">
      <alignment vertical="center"/>
    </xf>
    <xf numFmtId="0" fontId="13" fillId="63" borderId="0" applyNumberFormat="0" applyBorder="0" applyAlignment="0" applyProtection="0">
      <alignment vertical="center"/>
    </xf>
    <xf numFmtId="0" fontId="13" fillId="63" borderId="0" applyNumberFormat="0" applyBorder="0" applyAlignment="0" applyProtection="0">
      <alignment vertical="center"/>
    </xf>
    <xf numFmtId="0" fontId="17" fillId="0" borderId="0">
      <alignment vertical="center"/>
    </xf>
    <xf numFmtId="0" fontId="0" fillId="49" borderId="0" applyNumberFormat="0" applyBorder="0" applyAlignment="0" applyProtection="0">
      <alignment vertical="center"/>
    </xf>
    <xf numFmtId="0" fontId="103" fillId="0" borderId="0">
      <alignment vertical="center"/>
    </xf>
    <xf numFmtId="0" fontId="63" fillId="36" borderId="0" applyNumberFormat="0" applyBorder="0" applyAlignment="0" applyProtection="0">
      <alignment vertical="center"/>
    </xf>
    <xf numFmtId="0" fontId="64" fillId="50" borderId="0" applyNumberFormat="0" applyBorder="0" applyAlignment="0" applyProtection="0">
      <alignment vertical="center"/>
    </xf>
    <xf numFmtId="0" fontId="74" fillId="0" borderId="34" applyNumberFormat="0" applyFill="0" applyAlignment="0" applyProtection="0">
      <alignment vertical="center"/>
    </xf>
    <xf numFmtId="9" fontId="17" fillId="0" borderId="0" applyFont="0" applyFill="0" applyBorder="0" applyAlignment="0" applyProtection="0">
      <alignment vertical="center"/>
    </xf>
    <xf numFmtId="0" fontId="65" fillId="0" borderId="30" applyNumberFormat="0" applyFill="0" applyAlignment="0" applyProtection="0">
      <alignment vertical="center"/>
    </xf>
    <xf numFmtId="0" fontId="66" fillId="38" borderId="0" applyNumberFormat="0" applyBorder="0" applyAlignment="0" applyProtection="0">
      <alignment vertical="center"/>
    </xf>
    <xf numFmtId="0" fontId="70" fillId="42" borderId="0" applyNumberFormat="0" applyBorder="0" applyAlignment="0" applyProtection="0">
      <alignment vertical="center"/>
    </xf>
    <xf numFmtId="0" fontId="64" fillId="51" borderId="0" applyNumberFormat="0" applyBorder="0" applyAlignment="0" applyProtection="0">
      <alignment vertical="center"/>
    </xf>
    <xf numFmtId="0" fontId="13" fillId="39" borderId="0" applyNumberFormat="0" applyBorder="0" applyAlignment="0" applyProtection="0">
      <alignment vertical="center"/>
    </xf>
    <xf numFmtId="0" fontId="63" fillId="36" borderId="0" applyNumberFormat="0" applyBorder="0" applyAlignment="0" applyProtection="0">
      <alignment vertical="center"/>
    </xf>
    <xf numFmtId="0" fontId="90" fillId="0" borderId="28" applyNumberFormat="0" applyFill="0" applyProtection="0">
      <alignment horizontal="left" vertical="center"/>
    </xf>
    <xf numFmtId="0" fontId="0" fillId="0" borderId="0">
      <alignment vertical="center"/>
    </xf>
    <xf numFmtId="0" fontId="107" fillId="0" borderId="0" applyNumberFormat="0" applyFill="0" applyBorder="0" applyAlignment="0" applyProtection="0">
      <alignment vertical="center"/>
    </xf>
    <xf numFmtId="0" fontId="17" fillId="0" borderId="0">
      <alignment vertical="center"/>
    </xf>
    <xf numFmtId="0" fontId="0" fillId="42" borderId="0" applyNumberFormat="0" applyBorder="0" applyAlignment="0" applyProtection="0">
      <alignment vertical="center"/>
    </xf>
    <xf numFmtId="187" fontId="17" fillId="0" borderId="0" applyFont="0" applyFill="0" applyBorder="0" applyAlignment="0" applyProtection="0">
      <alignment vertical="center"/>
    </xf>
    <xf numFmtId="0" fontId="103" fillId="0" borderId="0">
      <alignment vertical="center"/>
    </xf>
    <xf numFmtId="0" fontId="80" fillId="0" borderId="0" applyNumberFormat="0" applyFill="0" applyBorder="0" applyAlignment="0" applyProtection="0">
      <alignment vertical="center"/>
    </xf>
    <xf numFmtId="0" fontId="76" fillId="45" borderId="0" applyNumberFormat="0" applyBorder="0" applyAlignment="0" applyProtection="0">
      <alignment vertical="center"/>
    </xf>
    <xf numFmtId="0" fontId="17" fillId="0" borderId="0">
      <alignment vertical="center"/>
    </xf>
    <xf numFmtId="0" fontId="103" fillId="0" borderId="0">
      <alignment vertical="center"/>
    </xf>
    <xf numFmtId="0" fontId="94" fillId="45" borderId="0" applyNumberFormat="0" applyBorder="0" applyAlignment="0" applyProtection="0">
      <alignment vertical="center"/>
    </xf>
    <xf numFmtId="0" fontId="17" fillId="0" borderId="0">
      <alignment vertical="center"/>
    </xf>
    <xf numFmtId="0" fontId="103" fillId="0" borderId="0">
      <alignment vertical="center"/>
    </xf>
    <xf numFmtId="0" fontId="102" fillId="0" borderId="44" applyNumberFormat="0" applyFill="0" applyAlignment="0" applyProtection="0">
      <alignment vertical="center"/>
    </xf>
    <xf numFmtId="0" fontId="103" fillId="0" borderId="0">
      <alignment vertical="center"/>
    </xf>
    <xf numFmtId="0" fontId="13" fillId="63" borderId="0" applyNumberFormat="0" applyBorder="0" applyAlignment="0" applyProtection="0">
      <alignment vertical="center"/>
    </xf>
    <xf numFmtId="0" fontId="76" fillId="45" borderId="0" applyNumberFormat="0" applyBorder="0" applyAlignment="0" applyProtection="0">
      <alignment vertical="center"/>
    </xf>
    <xf numFmtId="0" fontId="17" fillId="0" borderId="0">
      <alignment vertical="center"/>
    </xf>
    <xf numFmtId="0" fontId="70" fillId="36" borderId="0" applyNumberFormat="0" applyBorder="0" applyAlignment="0" applyProtection="0">
      <alignment vertical="center"/>
    </xf>
    <xf numFmtId="0" fontId="102" fillId="0" borderId="44" applyNumberFormat="0" applyFill="0" applyAlignment="0" applyProtection="0">
      <alignment vertical="center"/>
    </xf>
    <xf numFmtId="0" fontId="66" fillId="47" borderId="0" applyNumberFormat="0" applyBorder="0" applyAlignment="0" applyProtection="0">
      <alignment vertical="center"/>
    </xf>
    <xf numFmtId="0" fontId="76" fillId="45" borderId="0" applyNumberFormat="0" applyBorder="0" applyAlignment="0" applyProtection="0">
      <alignment vertical="center"/>
    </xf>
    <xf numFmtId="0" fontId="73" fillId="0" borderId="0" applyNumberFormat="0" applyFill="0" applyBorder="0" applyAlignment="0" applyProtection="0">
      <alignment vertical="center"/>
    </xf>
    <xf numFmtId="0" fontId="90" fillId="0" borderId="28" applyNumberFormat="0" applyFill="0" applyProtection="0">
      <alignment horizontal="left" vertical="center"/>
    </xf>
    <xf numFmtId="0" fontId="91" fillId="0" borderId="0" applyNumberFormat="0" applyFill="0" applyBorder="0" applyAlignment="0" applyProtection="0">
      <alignment vertical="center"/>
    </xf>
    <xf numFmtId="9" fontId="17" fillId="0" borderId="0" applyFont="0" applyFill="0" applyBorder="0" applyAlignment="0" applyProtection="0">
      <alignment vertical="center"/>
    </xf>
    <xf numFmtId="0" fontId="66" fillId="44" borderId="0" applyNumberFormat="0" applyBorder="0" applyAlignment="0" applyProtection="0">
      <alignment vertical="center"/>
    </xf>
    <xf numFmtId="0" fontId="73" fillId="0" borderId="0" applyNumberFormat="0" applyFill="0" applyBorder="0" applyAlignment="0" applyProtection="0">
      <alignment vertical="center"/>
    </xf>
    <xf numFmtId="0" fontId="76" fillId="45" borderId="0" applyNumberFormat="0" applyBorder="0" applyAlignment="0" applyProtection="0">
      <alignment vertical="center"/>
    </xf>
    <xf numFmtId="0" fontId="64" fillId="38" borderId="0" applyNumberFormat="0" applyBorder="0" applyAlignment="0" applyProtection="0">
      <alignment vertical="center"/>
    </xf>
    <xf numFmtId="0" fontId="82" fillId="0" borderId="0">
      <alignment vertical="center"/>
    </xf>
    <xf numFmtId="0" fontId="0" fillId="0" borderId="0">
      <alignment vertical="center"/>
    </xf>
    <xf numFmtId="0" fontId="94" fillId="45" borderId="0" applyNumberFormat="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94" fillId="49" borderId="0" applyNumberFormat="0" applyBorder="0" applyAlignment="0" applyProtection="0">
      <alignment vertical="center"/>
    </xf>
    <xf numFmtId="0" fontId="76" fillId="45" borderId="0" applyNumberFormat="0" applyBorder="0" applyAlignment="0" applyProtection="0">
      <alignment vertical="center"/>
    </xf>
    <xf numFmtId="0" fontId="64" fillId="35" borderId="0" applyNumberFormat="0" applyBorder="0" applyAlignment="0" applyProtection="0">
      <alignment vertical="center"/>
    </xf>
    <xf numFmtId="0" fontId="102" fillId="0" borderId="44" applyNumberFormat="0" applyFill="0" applyAlignment="0" applyProtection="0">
      <alignment vertical="center"/>
    </xf>
    <xf numFmtId="0" fontId="70" fillId="36" borderId="0" applyNumberFormat="0" applyBorder="0" applyAlignment="0" applyProtection="0">
      <alignment vertical="center"/>
    </xf>
    <xf numFmtId="0" fontId="0" fillId="42" borderId="0" applyNumberFormat="0" applyBorder="0" applyAlignment="0" applyProtection="0">
      <alignment vertical="center"/>
    </xf>
    <xf numFmtId="0" fontId="88" fillId="56" borderId="3">
      <alignment vertical="center"/>
      <protection locked="0"/>
    </xf>
    <xf numFmtId="0" fontId="17" fillId="0" borderId="0">
      <alignment vertical="center"/>
    </xf>
    <xf numFmtId="0" fontId="103" fillId="0" borderId="0">
      <alignment vertical="center"/>
    </xf>
    <xf numFmtId="0" fontId="82" fillId="0" borderId="0">
      <alignment vertical="center"/>
    </xf>
    <xf numFmtId="0" fontId="62" fillId="35" borderId="29" applyNumberFormat="0" applyAlignment="0" applyProtection="0">
      <alignment vertical="center"/>
    </xf>
    <xf numFmtId="0" fontId="63" fillId="36" borderId="0" applyNumberFormat="0" applyBorder="0" applyAlignment="0" applyProtection="0">
      <alignment vertical="center"/>
    </xf>
    <xf numFmtId="0" fontId="74" fillId="0" borderId="34" applyNumberFormat="0" applyFill="0" applyAlignment="0" applyProtection="0">
      <alignment vertical="center"/>
    </xf>
    <xf numFmtId="0" fontId="65" fillId="0" borderId="30" applyNumberFormat="0" applyFill="0" applyAlignment="0" applyProtection="0">
      <alignment vertical="center"/>
    </xf>
    <xf numFmtId="0" fontId="66" fillId="38" borderId="0" applyNumberFormat="0" applyBorder="0" applyAlignment="0" applyProtection="0">
      <alignment vertical="center"/>
    </xf>
    <xf numFmtId="0" fontId="78" fillId="0" borderId="35">
      <alignment horizontal="center" vertical="center"/>
    </xf>
    <xf numFmtId="37" fontId="98" fillId="0" borderId="0">
      <alignment vertical="center"/>
    </xf>
    <xf numFmtId="0" fontId="74" fillId="0" borderId="34" applyNumberFormat="0" applyFill="0" applyAlignment="0" applyProtection="0">
      <alignment vertical="center"/>
    </xf>
    <xf numFmtId="0" fontId="13" fillId="43" borderId="0" applyNumberFormat="0" applyBorder="0" applyAlignment="0" applyProtection="0">
      <alignment vertical="center"/>
    </xf>
    <xf numFmtId="0" fontId="79" fillId="51" borderId="0" applyNumberFormat="0" applyBorder="0" applyAlignment="0" applyProtection="0">
      <alignment vertical="center"/>
    </xf>
    <xf numFmtId="0" fontId="17" fillId="0" borderId="0">
      <alignment vertical="center"/>
    </xf>
    <xf numFmtId="0" fontId="13" fillId="43" borderId="0" applyNumberFormat="0" applyBorder="0" applyAlignment="0" applyProtection="0">
      <alignment vertical="center"/>
    </xf>
    <xf numFmtId="0" fontId="103" fillId="0" borderId="0">
      <alignment vertical="center"/>
    </xf>
    <xf numFmtId="188" fontId="61" fillId="0" borderId="0">
      <alignment vertical="center"/>
    </xf>
    <xf numFmtId="0" fontId="100" fillId="0" borderId="0">
      <alignment vertical="center"/>
    </xf>
    <xf numFmtId="15" fontId="89" fillId="0" borderId="0">
      <alignment vertical="center"/>
    </xf>
    <xf numFmtId="0" fontId="76" fillId="45" borderId="0" applyNumberFormat="0" applyBorder="0" applyAlignment="0" applyProtection="0">
      <alignment vertical="center"/>
    </xf>
    <xf numFmtId="0" fontId="66" fillId="38" borderId="0" applyNumberFormat="0" applyBorder="0" applyAlignment="0" applyProtection="0">
      <alignment vertical="center"/>
    </xf>
    <xf numFmtId="0" fontId="17" fillId="0" borderId="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0" fillId="47" borderId="0" applyNumberFormat="0" applyBorder="0" applyAlignment="0" applyProtection="0">
      <alignment vertical="center"/>
    </xf>
    <xf numFmtId="0" fontId="88" fillId="56" borderId="3">
      <alignment vertical="center"/>
      <protection locked="0"/>
    </xf>
    <xf numFmtId="0" fontId="82" fillId="0" borderId="0">
      <alignment vertical="center"/>
      <protection locked="0"/>
    </xf>
    <xf numFmtId="0" fontId="76" fillId="49" borderId="0" applyNumberFormat="0" applyBorder="0" applyAlignment="0" applyProtection="0">
      <alignment vertical="center"/>
    </xf>
    <xf numFmtId="0" fontId="66" fillId="38" borderId="0" applyNumberFormat="0" applyBorder="0" applyAlignment="0" applyProtection="0">
      <alignment vertical="center"/>
    </xf>
    <xf numFmtId="0" fontId="65" fillId="0" borderId="39" applyNumberFormat="0" applyFill="0" applyAlignment="0" applyProtection="0">
      <alignment vertical="center"/>
    </xf>
    <xf numFmtId="40" fontId="83" fillId="52" borderId="37">
      <alignment horizontal="centerContinuous" vertical="center"/>
    </xf>
    <xf numFmtId="0" fontId="74" fillId="0" borderId="34" applyNumberFormat="0" applyFill="0" applyAlignment="0" applyProtection="0">
      <alignment vertical="center"/>
    </xf>
    <xf numFmtId="1" fontId="61" fillId="0" borderId="28" applyFill="0" applyProtection="0">
      <alignment horizontal="center" vertical="center"/>
    </xf>
    <xf numFmtId="9" fontId="17" fillId="0" borderId="0" applyFont="0" applyFill="0" applyBorder="0" applyAlignment="0" applyProtection="0">
      <alignment vertical="center"/>
    </xf>
    <xf numFmtId="0" fontId="0" fillId="0" borderId="0">
      <alignment vertical="center"/>
    </xf>
    <xf numFmtId="0" fontId="102" fillId="0" borderId="44" applyNumberFormat="0" applyFill="0" applyAlignment="0" applyProtection="0">
      <alignment vertical="center"/>
    </xf>
    <xf numFmtId="0" fontId="81" fillId="44" borderId="36" applyNumberFormat="0" applyAlignment="0" applyProtection="0">
      <alignment vertical="center"/>
    </xf>
    <xf numFmtId="0" fontId="66" fillId="38" borderId="0" applyNumberFormat="0" applyBorder="0" applyAlignment="0" applyProtection="0">
      <alignment vertical="center"/>
    </xf>
    <xf numFmtId="0" fontId="79" fillId="51" borderId="0" applyNumberFormat="0" applyBorder="0" applyAlignment="0" applyProtection="0">
      <alignment vertical="center"/>
    </xf>
    <xf numFmtId="0" fontId="13" fillId="43" borderId="0" applyNumberFormat="0" applyBorder="0" applyAlignment="0" applyProtection="0">
      <alignment vertical="center"/>
    </xf>
    <xf numFmtId="0" fontId="17" fillId="0" borderId="0">
      <alignment vertical="center"/>
    </xf>
    <xf numFmtId="0" fontId="13" fillId="42" borderId="0" applyNumberFormat="0" applyBorder="0" applyAlignment="0" applyProtection="0">
      <alignment vertical="center"/>
    </xf>
    <xf numFmtId="0" fontId="17" fillId="0" borderId="0">
      <alignment vertical="center"/>
    </xf>
    <xf numFmtId="0" fontId="0" fillId="47" borderId="0" applyNumberFormat="0" applyBorder="0" applyAlignment="0" applyProtection="0">
      <alignment vertical="center"/>
    </xf>
    <xf numFmtId="0" fontId="108" fillId="0" borderId="0" applyNumberFormat="0" applyFill="0" applyBorder="0" applyAlignment="0" applyProtection="0">
      <alignment vertical="top"/>
      <protection locked="0"/>
    </xf>
    <xf numFmtId="0" fontId="103" fillId="0" borderId="0">
      <alignment vertical="center"/>
    </xf>
    <xf numFmtId="0" fontId="17" fillId="0" borderId="0">
      <alignment vertical="center"/>
    </xf>
    <xf numFmtId="0" fontId="75" fillId="0" borderId="0">
      <alignment vertical="center"/>
    </xf>
    <xf numFmtId="0" fontId="0" fillId="0" borderId="0">
      <alignment vertical="center"/>
    </xf>
    <xf numFmtId="0" fontId="62" fillId="35" borderId="29" applyNumberFormat="0" applyAlignment="0" applyProtection="0">
      <alignment vertical="center"/>
    </xf>
    <xf numFmtId="0" fontId="70" fillId="36" borderId="0" applyNumberFormat="0" applyBorder="0" applyAlignment="0" applyProtection="0">
      <alignment vertical="center"/>
    </xf>
    <xf numFmtId="0" fontId="17" fillId="0" borderId="0">
      <alignment vertical="center"/>
    </xf>
    <xf numFmtId="0" fontId="102" fillId="0" borderId="44" applyNumberFormat="0" applyFill="0" applyAlignment="0" applyProtection="0">
      <alignment vertical="center"/>
    </xf>
    <xf numFmtId="0" fontId="13" fillId="43" borderId="0" applyNumberFormat="0" applyBorder="0" applyAlignment="0" applyProtection="0">
      <alignment vertical="center"/>
    </xf>
    <xf numFmtId="9" fontId="17" fillId="0" borderId="0" applyFont="0" applyFill="0" applyBorder="0" applyAlignment="0" applyProtection="0">
      <alignment vertical="center"/>
    </xf>
    <xf numFmtId="189" fontId="86" fillId="0" borderId="0">
      <alignment vertical="center"/>
    </xf>
    <xf numFmtId="0" fontId="64" fillId="48" borderId="0" applyNumberFormat="0" applyBorder="0" applyAlignment="0" applyProtection="0">
      <alignment vertical="center"/>
    </xf>
    <xf numFmtId="0" fontId="64" fillId="38" borderId="0" applyNumberFormat="0" applyBorder="0" applyAlignment="0" applyProtection="0">
      <alignment vertical="center"/>
    </xf>
    <xf numFmtId="0" fontId="93" fillId="0" borderId="0" applyNumberFormat="0" applyFill="0" applyBorder="0" applyAlignment="0" applyProtection="0">
      <alignment vertical="center"/>
    </xf>
    <xf numFmtId="178" fontId="0" fillId="0" borderId="0" applyFont="0" applyFill="0" applyBorder="0" applyAlignment="0" applyProtection="0">
      <alignment vertical="center"/>
    </xf>
    <xf numFmtId="0" fontId="70" fillId="42" borderId="0" applyNumberFormat="0" applyBorder="0" applyAlignment="0" applyProtection="0">
      <alignment vertical="center"/>
    </xf>
    <xf numFmtId="0" fontId="71" fillId="43" borderId="1" applyNumberFormat="0" applyBorder="0" applyAlignment="0" applyProtection="0">
      <alignment vertical="center"/>
    </xf>
    <xf numFmtId="0" fontId="61" fillId="0" borderId="4" applyNumberFormat="0" applyFill="0" applyProtection="0">
      <alignment horizontal="left" vertical="center"/>
    </xf>
    <xf numFmtId="9" fontId="17" fillId="0" borderId="0" applyFont="0" applyFill="0" applyBorder="0" applyAlignment="0" applyProtection="0">
      <alignment vertical="center"/>
    </xf>
    <xf numFmtId="0" fontId="17" fillId="0" borderId="0">
      <alignment vertical="center"/>
    </xf>
    <xf numFmtId="0" fontId="81" fillId="44" borderId="36" applyNumberFormat="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69" fillId="39" borderId="29" applyNumberFormat="0" applyAlignment="0" applyProtection="0">
      <alignment vertical="center"/>
    </xf>
    <xf numFmtId="0" fontId="0" fillId="48" borderId="0" applyNumberFormat="0" applyBorder="0" applyAlignment="0" applyProtection="0">
      <alignment vertical="center"/>
    </xf>
    <xf numFmtId="0" fontId="96" fillId="0" borderId="4" applyNumberFormat="0" applyFill="0" applyProtection="0">
      <alignment horizontal="center" vertical="center"/>
    </xf>
    <xf numFmtId="0" fontId="108" fillId="0" borderId="0" applyNumberFormat="0" applyFill="0" applyBorder="0" applyAlignment="0" applyProtection="0">
      <alignment vertical="top"/>
      <protection locked="0"/>
    </xf>
    <xf numFmtId="0" fontId="103" fillId="0" borderId="0">
      <alignment vertical="center"/>
    </xf>
    <xf numFmtId="0" fontId="91" fillId="0" borderId="0" applyNumberFormat="0" applyFill="0" applyBorder="0" applyAlignment="0" applyProtection="0">
      <alignment vertical="center"/>
    </xf>
    <xf numFmtId="9" fontId="17" fillId="0" borderId="0" applyFont="0" applyFill="0" applyBorder="0" applyAlignment="0" applyProtection="0">
      <alignment vertical="center"/>
    </xf>
    <xf numFmtId="0" fontId="0" fillId="36" borderId="0" applyNumberFormat="0" applyBorder="0" applyAlignment="0" applyProtection="0">
      <alignment vertical="center"/>
    </xf>
    <xf numFmtId="0" fontId="103" fillId="0" borderId="0">
      <alignment vertical="center"/>
    </xf>
    <xf numFmtId="0" fontId="74" fillId="0" borderId="34" applyNumberFormat="0" applyFill="0" applyAlignment="0" applyProtection="0">
      <alignment vertical="center"/>
    </xf>
    <xf numFmtId="0" fontId="77" fillId="0" borderId="0" applyNumberFormat="0" applyFill="0" applyBorder="0" applyAlignment="0" applyProtection="0">
      <alignment vertical="center"/>
    </xf>
    <xf numFmtId="0" fontId="76" fillId="45" borderId="0" applyNumberFormat="0" applyBorder="0" applyAlignment="0" applyProtection="0">
      <alignment vertical="center"/>
    </xf>
    <xf numFmtId="43" fontId="0" fillId="0" borderId="0" applyFont="0" applyFill="0" applyBorder="0" applyAlignment="0" applyProtection="0">
      <alignment vertical="center"/>
    </xf>
    <xf numFmtId="0" fontId="71" fillId="43" borderId="1" applyNumberFormat="0" applyBorder="0" applyAlignment="0" applyProtection="0">
      <alignment vertical="center"/>
    </xf>
    <xf numFmtId="0" fontId="102" fillId="0" borderId="44" applyNumberFormat="0" applyFill="0" applyAlignment="0" applyProtection="0">
      <alignment vertical="center"/>
    </xf>
    <xf numFmtId="0" fontId="104" fillId="35" borderId="37">
      <alignment horizontal="left" vertical="center"/>
      <protection locked="0" hidden="1"/>
    </xf>
    <xf numFmtId="0" fontId="61" fillId="0" borderId="0">
      <alignment vertical="center"/>
    </xf>
    <xf numFmtId="0" fontId="66" fillId="38" borderId="0" applyNumberFormat="0" applyBorder="0" applyAlignment="0" applyProtection="0">
      <alignment vertical="center"/>
    </xf>
    <xf numFmtId="0" fontId="103" fillId="0" borderId="0">
      <alignment vertical="center"/>
    </xf>
    <xf numFmtId="0" fontId="0" fillId="49" borderId="0" applyNumberFormat="0" applyBorder="0" applyAlignment="0" applyProtection="0">
      <alignment vertical="center"/>
    </xf>
    <xf numFmtId="0" fontId="17" fillId="0" borderId="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9" fontId="17" fillId="0" borderId="0" applyFont="0" applyFill="0" applyBorder="0" applyAlignment="0" applyProtection="0">
      <alignment vertical="center"/>
    </xf>
    <xf numFmtId="10" fontId="17" fillId="0" borderId="0" applyFont="0" applyFill="0" applyBorder="0" applyAlignment="0" applyProtection="0">
      <alignment vertical="center"/>
    </xf>
    <xf numFmtId="0" fontId="63" fillId="42" borderId="0" applyNumberFormat="0" applyBorder="0" applyAlignment="0" applyProtection="0">
      <alignment vertical="center"/>
    </xf>
    <xf numFmtId="0" fontId="64" fillId="57" borderId="0" applyNumberFormat="0" applyBorder="0" applyAlignment="0" applyProtection="0">
      <alignment vertical="center"/>
    </xf>
    <xf numFmtId="0" fontId="88" fillId="56" borderId="3">
      <alignment vertical="center"/>
      <protection locked="0"/>
    </xf>
    <xf numFmtId="0" fontId="66" fillId="40" borderId="0" applyNumberFormat="0" applyBorder="0" applyAlignment="0" applyProtection="0">
      <alignment vertical="center"/>
    </xf>
    <xf numFmtId="0" fontId="76" fillId="49" borderId="0" applyNumberFormat="0" applyBorder="0" applyAlignment="0" applyProtection="0">
      <alignment vertical="center"/>
    </xf>
    <xf numFmtId="0" fontId="67" fillId="0" borderId="31" applyNumberFormat="0" applyFill="0" applyAlignment="0" applyProtection="0">
      <alignment vertical="center"/>
    </xf>
    <xf numFmtId="0" fontId="0" fillId="45" borderId="0" applyNumberFormat="0" applyBorder="0" applyAlignment="0" applyProtection="0">
      <alignment vertical="center"/>
    </xf>
    <xf numFmtId="0" fontId="13" fillId="39" borderId="0" applyNumberFormat="0" applyBorder="0" applyAlignment="0" applyProtection="0">
      <alignment vertical="center"/>
    </xf>
    <xf numFmtId="0" fontId="62" fillId="35" borderId="29" applyNumberFormat="0" applyAlignment="0" applyProtection="0">
      <alignment vertical="center"/>
    </xf>
    <xf numFmtId="0" fontId="0" fillId="43" borderId="0" applyNumberFormat="0" applyBorder="0" applyAlignment="0" applyProtection="0">
      <alignment vertical="center"/>
    </xf>
    <xf numFmtId="14" fontId="105" fillId="0" borderId="0">
      <alignment horizontal="center" vertical="center" wrapText="1"/>
      <protection locked="0"/>
    </xf>
    <xf numFmtId="0" fontId="13" fillId="43" borderId="0" applyNumberFormat="0" applyBorder="0" applyAlignment="0" applyProtection="0">
      <alignment vertical="center"/>
    </xf>
    <xf numFmtId="0" fontId="95" fillId="0" borderId="1">
      <alignment horizontal="left" vertical="center"/>
    </xf>
    <xf numFmtId="0" fontId="77" fillId="0" borderId="38" applyNumberFormat="0" applyFill="0" applyAlignment="0" applyProtection="0">
      <alignment vertical="center"/>
    </xf>
    <xf numFmtId="0" fontId="96" fillId="0" borderId="4" applyNumberFormat="0" applyFill="0" applyProtection="0">
      <alignment horizontal="center" vertical="center"/>
    </xf>
    <xf numFmtId="0" fontId="76" fillId="49" borderId="0" applyNumberFormat="0" applyBorder="0" applyAlignment="0" applyProtection="0">
      <alignment vertical="center"/>
    </xf>
    <xf numFmtId="0" fontId="66" fillId="44" borderId="0" applyNumberFormat="0" applyBorder="0" applyAlignment="0" applyProtection="0">
      <alignment vertical="center"/>
    </xf>
    <xf numFmtId="0" fontId="106" fillId="0" borderId="45" applyNumberFormat="0" applyFill="0" applyAlignment="0" applyProtection="0">
      <alignment vertical="center"/>
    </xf>
    <xf numFmtId="0" fontId="90" fillId="0" borderId="28" applyNumberFormat="0" applyFill="0" applyProtection="0">
      <alignment horizontal="left" vertical="center"/>
    </xf>
    <xf numFmtId="0" fontId="95" fillId="0" borderId="1">
      <alignment horizontal="left" vertical="center"/>
    </xf>
    <xf numFmtId="0" fontId="0" fillId="51" borderId="0" applyNumberFormat="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6" fillId="45" borderId="0" applyNumberFormat="0" applyBorder="0" applyAlignment="0" applyProtection="0">
      <alignment vertical="center"/>
    </xf>
    <xf numFmtId="0" fontId="0" fillId="39" borderId="0" applyNumberFormat="0" applyBorder="0" applyAlignment="0" applyProtection="0">
      <alignment vertical="center"/>
    </xf>
    <xf numFmtId="0" fontId="70" fillId="36" borderId="0" applyNumberFormat="0" applyBorder="0" applyAlignment="0" applyProtection="0">
      <alignment vertical="center"/>
    </xf>
    <xf numFmtId="0" fontId="66" fillId="40" borderId="0" applyNumberFormat="0" applyBorder="0" applyAlignment="0" applyProtection="0">
      <alignment vertical="center"/>
    </xf>
    <xf numFmtId="0" fontId="76" fillId="45" borderId="0" applyNumberFormat="0" applyBorder="0" applyAlignment="0" applyProtection="0">
      <alignment vertical="center"/>
    </xf>
    <xf numFmtId="0" fontId="64" fillId="40" borderId="0" applyNumberFormat="0" applyBorder="0" applyAlignment="0" applyProtection="0">
      <alignment vertical="center"/>
    </xf>
    <xf numFmtId="0" fontId="101" fillId="0" borderId="41" applyNumberFormat="0" applyAlignment="0" applyProtection="0">
      <alignment horizontal="left" vertical="center"/>
    </xf>
    <xf numFmtId="0" fontId="13" fillId="63" borderId="0" applyNumberFormat="0" applyBorder="0" applyAlignment="0" applyProtection="0">
      <alignment vertical="center"/>
    </xf>
    <xf numFmtId="0" fontId="93" fillId="0" borderId="42" applyNumberFormat="0" applyFill="0" applyAlignment="0" applyProtection="0">
      <alignment vertical="center"/>
    </xf>
    <xf numFmtId="0" fontId="76" fillId="45" borderId="0" applyNumberFormat="0" applyBorder="0" applyAlignment="0" applyProtection="0">
      <alignment vertical="center"/>
    </xf>
    <xf numFmtId="0" fontId="96" fillId="0" borderId="4" applyNumberFormat="0" applyFill="0" applyProtection="0">
      <alignment horizontal="center" vertical="center"/>
    </xf>
    <xf numFmtId="0" fontId="92" fillId="0" borderId="0" applyNumberFormat="0" applyFill="0" applyBorder="0" applyAlignment="0" applyProtection="0">
      <alignment vertical="center"/>
    </xf>
    <xf numFmtId="0" fontId="102" fillId="0" borderId="44" applyNumberFormat="0" applyFill="0" applyAlignment="0" applyProtection="0">
      <alignment vertical="center"/>
    </xf>
    <xf numFmtId="0" fontId="0" fillId="42" borderId="0" applyNumberFormat="0" applyBorder="0" applyAlignment="0" applyProtection="0">
      <alignment vertical="center"/>
    </xf>
    <xf numFmtId="0" fontId="17" fillId="0" borderId="0">
      <alignment vertical="center"/>
    </xf>
    <xf numFmtId="0" fontId="94" fillId="45" borderId="0" applyNumberFormat="0" applyBorder="0" applyAlignment="0" applyProtection="0">
      <alignment vertical="center"/>
    </xf>
    <xf numFmtId="0" fontId="65" fillId="0" borderId="39" applyNumberFormat="0" applyFill="0" applyAlignment="0" applyProtection="0">
      <alignment vertical="center"/>
    </xf>
    <xf numFmtId="0" fontId="76" fillId="49" borderId="0" applyNumberFormat="0" applyBorder="0" applyAlignment="0" applyProtection="0">
      <alignment vertical="center"/>
    </xf>
    <xf numFmtId="0" fontId="66" fillId="38" borderId="0" applyNumberFormat="0" applyBorder="0" applyAlignment="0" applyProtection="0">
      <alignment vertical="center"/>
    </xf>
    <xf numFmtId="0" fontId="13" fillId="35" borderId="0" applyNumberFormat="0" applyBorder="0" applyAlignment="0" applyProtection="0">
      <alignment vertical="center"/>
    </xf>
    <xf numFmtId="0" fontId="77" fillId="0" borderId="38" applyNumberFormat="0" applyFill="0" applyAlignment="0" applyProtection="0">
      <alignment vertical="center"/>
    </xf>
    <xf numFmtId="0" fontId="66" fillId="41" borderId="0" applyNumberFormat="0" applyBorder="0" applyAlignment="0" applyProtection="0">
      <alignment vertical="center"/>
    </xf>
    <xf numFmtId="0" fontId="74" fillId="0" borderId="34" applyNumberFormat="0" applyFill="0" applyAlignment="0" applyProtection="0">
      <alignment vertical="center"/>
    </xf>
    <xf numFmtId="0" fontId="79" fillId="51" borderId="0" applyNumberFormat="0" applyBorder="0" applyAlignment="0" applyProtection="0">
      <alignment vertical="center"/>
    </xf>
    <xf numFmtId="190" fontId="17" fillId="0" borderId="0" applyFont="0" applyFill="0" applyBorder="0" applyAlignment="0" applyProtection="0">
      <alignment vertical="center"/>
    </xf>
    <xf numFmtId="0" fontId="109" fillId="0" borderId="0" applyNumberFormat="0" applyFill="0" applyBorder="0" applyAlignment="0" applyProtection="0">
      <alignment vertical="center"/>
    </xf>
    <xf numFmtId="0" fontId="77" fillId="0" borderId="38" applyNumberFormat="0" applyFill="0" applyAlignment="0" applyProtection="0">
      <alignment vertical="center"/>
    </xf>
    <xf numFmtId="15" fontId="89" fillId="0" borderId="0">
      <alignment vertical="center"/>
    </xf>
    <xf numFmtId="0" fontId="80" fillId="0" borderId="0" applyNumberFormat="0" applyFill="0" applyBorder="0" applyAlignment="0" applyProtection="0">
      <alignment vertical="center"/>
    </xf>
    <xf numFmtId="0" fontId="17" fillId="0" borderId="0">
      <alignment vertical="center"/>
    </xf>
    <xf numFmtId="0" fontId="0" fillId="0" borderId="0">
      <alignment vertical="center"/>
    </xf>
    <xf numFmtId="0" fontId="0" fillId="43" borderId="33" applyNumberFormat="0" applyFont="0" applyAlignment="0" applyProtection="0">
      <alignment vertical="center"/>
    </xf>
    <xf numFmtId="0" fontId="66" fillId="55" borderId="0" applyNumberFormat="0" applyBorder="0" applyAlignment="0" applyProtection="0">
      <alignment vertical="center"/>
    </xf>
    <xf numFmtId="0" fontId="101" fillId="0" borderId="43">
      <alignment horizontal="left" vertical="center"/>
    </xf>
    <xf numFmtId="0" fontId="77" fillId="0" borderId="38" applyNumberFormat="0" applyFill="0" applyAlignment="0" applyProtection="0">
      <alignment vertical="center"/>
    </xf>
    <xf numFmtId="0" fontId="101" fillId="0" borderId="43">
      <alignment horizontal="left" vertical="center"/>
    </xf>
    <xf numFmtId="0" fontId="77" fillId="0" borderId="38" applyNumberFormat="0" applyFill="0" applyAlignment="0" applyProtection="0">
      <alignment vertical="center"/>
    </xf>
    <xf numFmtId="0" fontId="70" fillId="42" borderId="0" applyNumberFormat="0" applyBorder="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66" fillId="55" borderId="0" applyNumberFormat="0" applyBorder="0" applyAlignment="0" applyProtection="0">
      <alignment vertical="center"/>
    </xf>
    <xf numFmtId="9" fontId="17" fillId="0" borderId="0" applyFont="0" applyFill="0" applyBorder="0" applyAlignment="0" applyProtection="0">
      <alignment vertical="center"/>
    </xf>
    <xf numFmtId="0" fontId="0" fillId="2" borderId="0" applyNumberFormat="0" applyBorder="0" applyAlignment="0" applyProtection="0">
      <alignment vertical="center"/>
    </xf>
    <xf numFmtId="0" fontId="71" fillId="43" borderId="1" applyNumberFormat="0" applyBorder="0" applyAlignment="0" applyProtection="0">
      <alignment vertical="center"/>
    </xf>
    <xf numFmtId="0" fontId="61" fillId="0" borderId="4" applyNumberFormat="0" applyFill="0" applyProtection="0">
      <alignment horizontal="right" vertical="center"/>
    </xf>
    <xf numFmtId="9" fontId="17" fillId="0" borderId="0" applyFont="0" applyFill="0" applyBorder="0" applyAlignment="0" applyProtection="0">
      <alignment vertical="center"/>
    </xf>
    <xf numFmtId="191" fontId="110" fillId="67" borderId="0">
      <alignment vertical="center"/>
    </xf>
    <xf numFmtId="0" fontId="66" fillId="55" borderId="0" applyNumberFormat="0" applyBorder="0" applyAlignment="0" applyProtection="0">
      <alignment vertical="center"/>
    </xf>
    <xf numFmtId="0" fontId="61" fillId="0" borderId="4" applyNumberFormat="0" applyFill="0" applyProtection="0">
      <alignment horizontal="right" vertical="center"/>
    </xf>
    <xf numFmtId="191" fontId="111" fillId="68" borderId="0">
      <alignment vertical="center"/>
    </xf>
    <xf numFmtId="38" fontId="17" fillId="0" borderId="0" applyFont="0" applyFill="0" applyBorder="0" applyAlignment="0" applyProtection="0">
      <alignment vertical="center"/>
    </xf>
    <xf numFmtId="0" fontId="77" fillId="0" borderId="38" applyNumberFormat="0" applyFill="0" applyAlignment="0" applyProtection="0">
      <alignment vertical="center"/>
    </xf>
    <xf numFmtId="0" fontId="70" fillId="36" borderId="0" applyNumberFormat="0" applyBorder="0" applyAlignment="0" applyProtection="0">
      <alignment vertical="center"/>
    </xf>
    <xf numFmtId="0" fontId="17" fillId="0" borderId="0">
      <alignment vertical="center"/>
    </xf>
    <xf numFmtId="43" fontId="0" fillId="0" borderId="0" applyFont="0" applyFill="0" applyBorder="0" applyAlignment="0" applyProtection="0">
      <alignment vertical="center"/>
    </xf>
    <xf numFmtId="187" fontId="17" fillId="0" borderId="0" applyFont="0" applyFill="0" applyBorder="0" applyAlignment="0" applyProtection="0">
      <alignment vertical="center"/>
    </xf>
    <xf numFmtId="192"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3" fillId="43" borderId="0" applyNumberFormat="0" applyBorder="0" applyAlignment="0" applyProtection="0">
      <alignment vertical="center"/>
    </xf>
    <xf numFmtId="0" fontId="17" fillId="0" borderId="0">
      <alignment vertical="center"/>
    </xf>
    <xf numFmtId="0" fontId="78" fillId="0" borderId="35">
      <alignment horizontal="center" vertical="center"/>
    </xf>
    <xf numFmtId="37" fontId="98" fillId="0" borderId="0">
      <alignment vertical="center"/>
    </xf>
    <xf numFmtId="0" fontId="108" fillId="0" borderId="0" applyNumberFormat="0" applyFill="0" applyBorder="0" applyAlignment="0" applyProtection="0">
      <alignment vertical="top"/>
      <protection locked="0"/>
    </xf>
    <xf numFmtId="0" fontId="0" fillId="0" borderId="0">
      <alignment vertical="center"/>
    </xf>
    <xf numFmtId="0" fontId="91" fillId="0" borderId="0" applyNumberFormat="0" applyFill="0" applyBorder="0" applyAlignment="0" applyProtection="0">
      <alignment vertical="center"/>
    </xf>
    <xf numFmtId="0" fontId="72" fillId="45" borderId="0" applyNumberFormat="0" applyBorder="0" applyAlignment="0" applyProtection="0">
      <alignment vertical="center"/>
    </xf>
    <xf numFmtId="9" fontId="17" fillId="0" borderId="0" applyFont="0" applyFill="0" applyBorder="0" applyAlignment="0" applyProtection="0">
      <alignment vertical="center"/>
    </xf>
    <xf numFmtId="0" fontId="82" fillId="0" borderId="0">
      <alignment vertical="center"/>
    </xf>
    <xf numFmtId="0" fontId="94" fillId="45" borderId="0" applyNumberFormat="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76" fillId="49" borderId="0" applyNumberFormat="0" applyBorder="0" applyAlignment="0" applyProtection="0">
      <alignment vertical="center"/>
    </xf>
    <xf numFmtId="4" fontId="17" fillId="0" borderId="0" applyFont="0" applyFill="0" applyBorder="0" applyAlignment="0" applyProtection="0">
      <alignment vertical="center"/>
    </xf>
    <xf numFmtId="0" fontId="76" fillId="49" borderId="0" applyNumberFormat="0" applyBorder="0" applyAlignment="0" applyProtection="0">
      <alignment vertical="center"/>
    </xf>
    <xf numFmtId="0" fontId="17" fillId="0" borderId="0">
      <alignment vertical="center"/>
    </xf>
    <xf numFmtId="0" fontId="62" fillId="35" borderId="29" applyNumberFormat="0" applyAlignment="0" applyProtection="0">
      <alignment vertical="center"/>
    </xf>
    <xf numFmtId="0" fontId="64" fillId="52" borderId="0" applyNumberFormat="0" applyBorder="0" applyAlignment="0" applyProtection="0">
      <alignment vertical="center"/>
    </xf>
    <xf numFmtId="0" fontId="76" fillId="49" borderId="0" applyNumberFormat="0" applyBorder="0" applyAlignment="0" applyProtection="0">
      <alignment vertical="center"/>
    </xf>
    <xf numFmtId="15" fontId="17" fillId="0" borderId="0" applyFont="0" applyFill="0" applyBorder="0" applyAlignment="0" applyProtection="0">
      <alignment vertical="center"/>
    </xf>
    <xf numFmtId="0" fontId="61" fillId="0" borderId="4" applyNumberFormat="0" applyFill="0" applyProtection="0">
      <alignment horizontal="right" vertical="center"/>
    </xf>
    <xf numFmtId="15" fontId="17" fillId="0" borderId="0" applyFont="0" applyFill="0" applyBorder="0" applyAlignment="0" applyProtection="0">
      <alignment vertical="center"/>
    </xf>
    <xf numFmtId="0" fontId="66" fillId="55" borderId="0" applyNumberFormat="0" applyBorder="0" applyAlignment="0" applyProtection="0">
      <alignment vertical="center"/>
    </xf>
    <xf numFmtId="0" fontId="17" fillId="0" borderId="0">
      <alignment vertical="center"/>
    </xf>
    <xf numFmtId="0" fontId="17" fillId="0" borderId="0">
      <alignment vertical="center"/>
    </xf>
    <xf numFmtId="0" fontId="102" fillId="0" borderId="44" applyNumberFormat="0" applyFill="0" applyAlignment="0" applyProtection="0">
      <alignment vertical="center"/>
    </xf>
    <xf numFmtId="0" fontId="69" fillId="39" borderId="29" applyNumberFormat="0" applyAlignment="0" applyProtection="0">
      <alignment vertical="center"/>
    </xf>
    <xf numFmtId="0" fontId="78" fillId="0" borderId="35">
      <alignment horizontal="center" vertical="center"/>
    </xf>
    <xf numFmtId="0" fontId="78" fillId="0" borderId="35">
      <alignment horizontal="center" vertical="center"/>
    </xf>
    <xf numFmtId="0" fontId="78" fillId="0" borderId="35">
      <alignment horizontal="center" vertical="center"/>
    </xf>
    <xf numFmtId="0" fontId="90" fillId="0" borderId="28" applyNumberFormat="0" applyFill="0" applyProtection="0">
      <alignment horizontal="center" vertical="center"/>
    </xf>
    <xf numFmtId="0" fontId="17" fillId="66" borderId="0" applyNumberFormat="0" applyFont="0" applyBorder="0" applyAlignment="0" applyProtection="0">
      <alignment vertical="center"/>
    </xf>
    <xf numFmtId="0" fontId="88" fillId="56" borderId="3">
      <alignment vertical="center"/>
      <protection locked="0"/>
    </xf>
    <xf numFmtId="0" fontId="112" fillId="0" borderId="0">
      <alignment vertical="center"/>
    </xf>
    <xf numFmtId="9" fontId="17" fillId="0" borderId="0" applyFont="0" applyFill="0" applyBorder="0" applyAlignment="0" applyProtection="0">
      <alignment vertical="center"/>
    </xf>
    <xf numFmtId="43" fontId="0"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2" fillId="59" borderId="0" applyNumberFormat="0" applyBorder="0" applyAlignment="0" applyProtection="0">
      <alignment vertical="center"/>
    </xf>
    <xf numFmtId="0" fontId="13" fillId="43" borderId="0" applyNumberFormat="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xf numFmtId="0" fontId="102" fillId="0" borderId="44" applyNumberFormat="0" applyFill="0" applyAlignment="0" applyProtection="0">
      <alignment vertical="center"/>
    </xf>
    <xf numFmtId="9" fontId="17" fillId="0" borderId="0" applyFont="0" applyFill="0" applyBorder="0" applyAlignment="0" applyProtection="0">
      <alignment vertical="center"/>
    </xf>
    <xf numFmtId="0" fontId="0" fillId="2" borderId="0" applyNumberFormat="0" applyBorder="0" applyAlignment="0" applyProtection="0">
      <alignment vertical="center"/>
    </xf>
    <xf numFmtId="0" fontId="70" fillId="36" borderId="0" applyNumberFormat="0" applyBorder="0" applyAlignment="0" applyProtection="0">
      <alignment vertical="center"/>
    </xf>
    <xf numFmtId="0" fontId="17" fillId="0" borderId="0">
      <alignment vertical="center"/>
    </xf>
    <xf numFmtId="0" fontId="81" fillId="44" borderId="36" applyNumberFormat="0" applyAlignment="0" applyProtection="0">
      <alignment vertical="center"/>
    </xf>
    <xf numFmtId="0" fontId="0" fillId="0" borderId="0">
      <alignment vertical="center"/>
    </xf>
    <xf numFmtId="0" fontId="0" fillId="0" borderId="0">
      <alignment vertical="center"/>
    </xf>
    <xf numFmtId="9" fontId="17" fillId="0" borderId="0" applyFont="0" applyFill="0" applyBorder="0" applyAlignment="0" applyProtection="0">
      <alignment vertical="center"/>
    </xf>
    <xf numFmtId="193" fontId="17" fillId="0" borderId="0" applyFont="0" applyFill="0" applyBorder="0" applyAlignment="0" applyProtection="0">
      <alignment vertical="center"/>
    </xf>
    <xf numFmtId="0" fontId="61" fillId="0" borderId="4" applyNumberFormat="0" applyFill="0" applyProtection="0">
      <alignment horizontal="right" vertical="center"/>
    </xf>
    <xf numFmtId="0" fontId="74" fillId="0" borderId="34" applyNumberFormat="0" applyFill="0" applyAlignment="0" applyProtection="0">
      <alignment vertical="center"/>
    </xf>
    <xf numFmtId="0" fontId="113" fillId="0" borderId="0" applyNumberFormat="0" applyFill="0" applyBorder="0" applyAlignment="0" applyProtection="0">
      <alignment vertical="top"/>
      <protection locked="0"/>
    </xf>
    <xf numFmtId="0" fontId="74" fillId="0" borderId="34" applyNumberFormat="0" applyFill="0" applyAlignment="0" applyProtection="0">
      <alignment vertical="center"/>
    </xf>
    <xf numFmtId="0" fontId="17" fillId="0" borderId="0">
      <alignment vertical="center"/>
    </xf>
    <xf numFmtId="0" fontId="67" fillId="0" borderId="31" applyNumberFormat="0" applyFill="0" applyAlignment="0" applyProtection="0">
      <alignment vertical="center"/>
    </xf>
    <xf numFmtId="0" fontId="0" fillId="0" borderId="0">
      <alignment vertical="center"/>
    </xf>
    <xf numFmtId="0" fontId="102" fillId="0" borderId="44" applyNumberFormat="0" applyFill="0" applyAlignment="0" applyProtection="0">
      <alignment vertical="center"/>
    </xf>
    <xf numFmtId="0" fontId="17" fillId="0" borderId="0">
      <alignment vertical="center"/>
    </xf>
    <xf numFmtId="0" fontId="102" fillId="0" borderId="44" applyNumberFormat="0" applyFill="0" applyAlignment="0" applyProtection="0">
      <alignment vertical="center"/>
    </xf>
    <xf numFmtId="0" fontId="102" fillId="0" borderId="44" applyNumberFormat="0" applyFill="0" applyAlignment="0" applyProtection="0">
      <alignment vertical="center"/>
    </xf>
    <xf numFmtId="0" fontId="102" fillId="0" borderId="44" applyNumberFormat="0" applyFill="0" applyAlignment="0" applyProtection="0">
      <alignment vertical="center"/>
    </xf>
    <xf numFmtId="0" fontId="76" fillId="45" borderId="0" applyNumberFormat="0" applyBorder="0" applyAlignment="0" applyProtection="0">
      <alignment vertical="center"/>
    </xf>
    <xf numFmtId="0" fontId="102" fillId="0" borderId="44" applyNumberFormat="0" applyFill="0" applyAlignment="0" applyProtection="0">
      <alignment vertical="center"/>
    </xf>
    <xf numFmtId="0" fontId="9" fillId="0" borderId="0">
      <alignment vertical="center"/>
    </xf>
    <xf numFmtId="0" fontId="102" fillId="0" borderId="44" applyNumberFormat="0" applyFill="0" applyAlignment="0" applyProtection="0">
      <alignment vertical="center"/>
    </xf>
    <xf numFmtId="0" fontId="17" fillId="0" borderId="0">
      <alignment vertical="center"/>
    </xf>
    <xf numFmtId="0" fontId="90" fillId="0" borderId="28" applyNumberFormat="0" applyFill="0" applyProtection="0">
      <alignment horizontal="center" vertical="center"/>
    </xf>
    <xf numFmtId="0" fontId="102" fillId="0" borderId="44" applyNumberFormat="0" applyFill="0" applyAlignment="0" applyProtection="0">
      <alignment vertical="center"/>
    </xf>
    <xf numFmtId="0" fontId="90" fillId="0" borderId="28" applyNumberFormat="0" applyFill="0" applyProtection="0">
      <alignment horizontal="center" vertical="center"/>
    </xf>
    <xf numFmtId="0" fontId="70" fillId="36" borderId="0" applyNumberFormat="0" applyBorder="0" applyAlignment="0" applyProtection="0">
      <alignment vertical="center"/>
    </xf>
    <xf numFmtId="0" fontId="77" fillId="0" borderId="38" applyNumberFormat="0" applyFill="0" applyAlignment="0" applyProtection="0">
      <alignment vertical="center"/>
    </xf>
    <xf numFmtId="0" fontId="77" fillId="0" borderId="38" applyNumberFormat="0" applyFill="0" applyAlignment="0" applyProtection="0">
      <alignment vertical="center"/>
    </xf>
    <xf numFmtId="0" fontId="77" fillId="0" borderId="38" applyNumberFormat="0" applyFill="0" applyAlignment="0" applyProtection="0">
      <alignment vertical="center"/>
    </xf>
    <xf numFmtId="0" fontId="77" fillId="0" borderId="38" applyNumberFormat="0" applyFill="0" applyAlignment="0" applyProtection="0">
      <alignment vertical="center"/>
    </xf>
    <xf numFmtId="0" fontId="17" fillId="0" borderId="0">
      <alignment vertical="center"/>
    </xf>
    <xf numFmtId="0" fontId="65" fillId="0" borderId="30" applyNumberFormat="0" applyFill="0" applyAlignment="0" applyProtection="0">
      <alignment vertical="center"/>
    </xf>
    <xf numFmtId="0" fontId="77" fillId="0" borderId="38" applyNumberFormat="0" applyFill="0" applyAlignment="0" applyProtection="0">
      <alignment vertical="center"/>
    </xf>
    <xf numFmtId="0" fontId="77" fillId="0" borderId="38" applyNumberFormat="0" applyFill="0" applyAlignment="0" applyProtection="0">
      <alignment vertical="center"/>
    </xf>
    <xf numFmtId="0" fontId="90" fillId="0" borderId="28" applyNumberFormat="0" applyFill="0" applyProtection="0">
      <alignment horizontal="center" vertical="center"/>
    </xf>
    <xf numFmtId="0" fontId="77" fillId="0" borderId="38" applyNumberFormat="0" applyFill="0" applyAlignment="0" applyProtection="0">
      <alignment vertical="center"/>
    </xf>
    <xf numFmtId="0" fontId="77" fillId="0" borderId="38" applyNumberFormat="0" applyFill="0" applyAlignment="0" applyProtection="0">
      <alignment vertical="center"/>
    </xf>
    <xf numFmtId="1" fontId="61" fillId="0" borderId="28" applyFill="0" applyProtection="0">
      <alignment horizontal="center" vertical="center"/>
    </xf>
    <xf numFmtId="0" fontId="77" fillId="0" borderId="38" applyNumberFormat="0" applyFill="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17" fillId="0" borderId="0">
      <alignment vertical="center"/>
    </xf>
    <xf numFmtId="0" fontId="77" fillId="0" borderId="0" applyNumberFormat="0" applyFill="0" applyBorder="0" applyAlignment="0" applyProtection="0">
      <alignment vertical="center"/>
    </xf>
    <xf numFmtId="0" fontId="76" fillId="45" borderId="0" applyNumberFormat="0" applyBorder="0" applyAlignment="0" applyProtection="0">
      <alignment vertical="center"/>
    </xf>
    <xf numFmtId="0" fontId="77" fillId="0" borderId="0" applyNumberFormat="0" applyFill="0" applyBorder="0" applyAlignment="0" applyProtection="0">
      <alignment vertical="center"/>
    </xf>
    <xf numFmtId="0" fontId="76" fillId="45" borderId="0" applyNumberFormat="0" applyBorder="0" applyAlignment="0" applyProtection="0">
      <alignment vertical="center"/>
    </xf>
    <xf numFmtId="0" fontId="73"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69" fillId="39" borderId="29" applyNumberFormat="0" applyAlignment="0" applyProtection="0">
      <alignment vertical="center"/>
    </xf>
    <xf numFmtId="0" fontId="76" fillId="45" borderId="0" applyNumberFormat="0" applyBorder="0" applyAlignment="0" applyProtection="0">
      <alignment vertical="center"/>
    </xf>
    <xf numFmtId="0" fontId="17" fillId="0" borderId="0">
      <alignment vertical="center"/>
    </xf>
    <xf numFmtId="0" fontId="17" fillId="0" borderId="0">
      <alignment vertical="center"/>
    </xf>
    <xf numFmtId="9" fontId="17" fillId="0" borderId="0" applyFont="0" applyFill="0" applyBorder="0" applyAlignment="0" applyProtection="0">
      <alignment vertical="center"/>
    </xf>
    <xf numFmtId="0" fontId="17" fillId="0" borderId="0">
      <alignment vertical="center"/>
    </xf>
    <xf numFmtId="0" fontId="66" fillId="38" borderId="0" applyNumberFormat="0" applyBorder="0" applyAlignment="0" applyProtection="0">
      <alignment vertical="center"/>
    </xf>
    <xf numFmtId="9" fontId="17"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13" fillId="42" borderId="0" applyNumberFormat="0" applyBorder="0" applyAlignment="0" applyProtection="0">
      <alignment vertical="center"/>
    </xf>
    <xf numFmtId="0" fontId="91" fillId="0" borderId="0" applyNumberFormat="0" applyFill="0" applyBorder="0" applyAlignment="0" applyProtection="0">
      <alignment vertical="center"/>
    </xf>
    <xf numFmtId="0" fontId="62" fillId="35" borderId="29" applyNumberFormat="0" applyAlignment="0" applyProtection="0">
      <alignment vertical="center"/>
    </xf>
    <xf numFmtId="0" fontId="17" fillId="0" borderId="0">
      <alignment vertical="center"/>
    </xf>
    <xf numFmtId="0" fontId="96" fillId="0" borderId="4" applyNumberFormat="0" applyFill="0" applyProtection="0">
      <alignment horizontal="center" vertical="center"/>
    </xf>
    <xf numFmtId="0" fontId="0" fillId="43" borderId="33" applyNumberFormat="0" applyFont="0" applyAlignment="0" applyProtection="0">
      <alignment vertical="center"/>
    </xf>
    <xf numFmtId="0" fontId="0" fillId="0" borderId="0">
      <alignment vertical="center"/>
    </xf>
    <xf numFmtId="0" fontId="17" fillId="0" borderId="0">
      <alignment vertical="center"/>
    </xf>
    <xf numFmtId="0" fontId="17" fillId="0" borderId="0">
      <alignment vertical="center"/>
    </xf>
    <xf numFmtId="0" fontId="107" fillId="0" borderId="0" applyNumberFormat="0" applyFill="0" applyBorder="0" applyAlignment="0" applyProtection="0">
      <alignment vertical="center"/>
    </xf>
    <xf numFmtId="0" fontId="90" fillId="0" borderId="28" applyNumberFormat="0" applyFill="0" applyProtection="0">
      <alignment horizontal="center" vertical="center"/>
    </xf>
    <xf numFmtId="0" fontId="17" fillId="0" borderId="0">
      <alignment vertical="center"/>
    </xf>
    <xf numFmtId="0" fontId="94" fillId="49" borderId="0" applyNumberFormat="0" applyBorder="0" applyAlignment="0" applyProtection="0">
      <alignment vertical="center"/>
    </xf>
    <xf numFmtId="0" fontId="94" fillId="49" borderId="0" applyNumberFormat="0" applyBorder="0" applyAlignment="0" applyProtection="0">
      <alignment vertical="center"/>
    </xf>
    <xf numFmtId="0" fontId="94" fillId="49" borderId="0" applyNumberFormat="0" applyBorder="0" applyAlignment="0" applyProtection="0">
      <alignment vertical="center"/>
    </xf>
    <xf numFmtId="0" fontId="0" fillId="35" borderId="0" applyNumberFormat="0" applyBorder="0" applyAlignment="0" applyProtection="0">
      <alignment vertical="center"/>
    </xf>
    <xf numFmtId="0" fontId="66" fillId="35" borderId="0" applyNumberFormat="0" applyBorder="0" applyAlignment="0" applyProtection="0">
      <alignment vertical="center"/>
    </xf>
    <xf numFmtId="0" fontId="17" fillId="0" borderId="0">
      <alignment vertical="center"/>
    </xf>
    <xf numFmtId="0" fontId="66" fillId="35" borderId="0" applyNumberFormat="0" applyBorder="0" applyAlignment="0" applyProtection="0">
      <alignment vertical="center"/>
    </xf>
    <xf numFmtId="0" fontId="17" fillId="0" borderId="0">
      <alignment vertical="center"/>
    </xf>
    <xf numFmtId="0" fontId="66" fillId="35" borderId="0" applyNumberFormat="0" applyBorder="0" applyAlignment="0" applyProtection="0">
      <alignment vertical="center"/>
    </xf>
    <xf numFmtId="0" fontId="61" fillId="0" borderId="0">
      <alignment vertical="center"/>
    </xf>
    <xf numFmtId="0" fontId="66" fillId="35" borderId="0" applyNumberFormat="0" applyBorder="0" applyAlignment="0" applyProtection="0">
      <alignment vertical="center"/>
    </xf>
    <xf numFmtId="0" fontId="76" fillId="49" borderId="0" applyNumberFormat="0" applyBorder="0" applyAlignment="0" applyProtection="0">
      <alignment vertical="center"/>
    </xf>
    <xf numFmtId="0" fontId="66" fillId="38" borderId="0" applyNumberFormat="0" applyBorder="0" applyAlignment="0" applyProtection="0">
      <alignment vertical="center"/>
    </xf>
    <xf numFmtId="9" fontId="17" fillId="0" borderId="0" applyFont="0" applyFill="0" applyBorder="0" applyAlignment="0" applyProtection="0">
      <alignment vertical="center"/>
    </xf>
    <xf numFmtId="0" fontId="76" fillId="49" borderId="0" applyNumberFormat="0" applyBorder="0" applyAlignment="0" applyProtection="0">
      <alignment vertical="center"/>
    </xf>
    <xf numFmtId="0" fontId="76" fillId="49" borderId="0" applyNumberFormat="0" applyBorder="0" applyAlignment="0" applyProtection="0">
      <alignment vertical="center"/>
    </xf>
    <xf numFmtId="0" fontId="76" fillId="49" borderId="0" applyNumberFormat="0" applyBorder="0" applyAlignment="0" applyProtection="0">
      <alignment vertical="center"/>
    </xf>
    <xf numFmtId="0" fontId="69" fillId="39" borderId="29" applyNumberFormat="0" applyAlignment="0" applyProtection="0">
      <alignment vertical="center"/>
    </xf>
    <xf numFmtId="0" fontId="76" fillId="49" borderId="0" applyNumberFormat="0" applyBorder="0" applyAlignment="0" applyProtection="0">
      <alignment vertical="center"/>
    </xf>
    <xf numFmtId="0" fontId="94" fillId="45" borderId="0" applyNumberFormat="0" applyBorder="0" applyAlignment="0" applyProtection="0">
      <alignment vertical="center"/>
    </xf>
    <xf numFmtId="0" fontId="0" fillId="43" borderId="33" applyNumberFormat="0" applyFont="0" applyAlignment="0" applyProtection="0">
      <alignment vertical="center"/>
    </xf>
    <xf numFmtId="0" fontId="80" fillId="0" borderId="0" applyNumberFormat="0" applyFill="0" applyBorder="0" applyAlignment="0" applyProtection="0">
      <alignment vertical="center"/>
    </xf>
    <xf numFmtId="0" fontId="94" fillId="45" borderId="0" applyNumberFormat="0" applyBorder="0" applyAlignment="0" applyProtection="0">
      <alignment vertical="center"/>
    </xf>
    <xf numFmtId="0" fontId="0" fillId="0" borderId="0">
      <alignment vertical="center"/>
    </xf>
    <xf numFmtId="0" fontId="17" fillId="0" borderId="0">
      <alignment vertical="center"/>
    </xf>
    <xf numFmtId="0" fontId="0" fillId="43" borderId="33" applyNumberFormat="0" applyFont="0" applyAlignment="0" applyProtection="0">
      <alignment vertical="center"/>
    </xf>
    <xf numFmtId="0" fontId="62" fillId="35" borderId="29" applyNumberFormat="0" applyAlignment="0" applyProtection="0">
      <alignment vertical="center"/>
    </xf>
    <xf numFmtId="0" fontId="17" fillId="0" borderId="0">
      <alignment vertical="center"/>
    </xf>
    <xf numFmtId="0" fontId="17" fillId="0" borderId="0">
      <alignment vertical="center"/>
    </xf>
    <xf numFmtId="0" fontId="108"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66" fillId="47" borderId="0" applyNumberFormat="0" applyBorder="0" applyAlignment="0" applyProtection="0">
      <alignment vertical="center"/>
    </xf>
    <xf numFmtId="0" fontId="17" fillId="0" borderId="0">
      <alignment vertical="center"/>
    </xf>
    <xf numFmtId="0" fontId="66" fillId="40" borderId="0" applyNumberFormat="0" applyBorder="0" applyAlignment="0" applyProtection="0">
      <alignment vertical="center"/>
    </xf>
    <xf numFmtId="0" fontId="17" fillId="0" borderId="0">
      <alignment vertical="center"/>
    </xf>
    <xf numFmtId="0" fontId="64" fillId="6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3" fillId="42" borderId="0" applyNumberFormat="0" applyBorder="0" applyAlignment="0" applyProtection="0">
      <alignment vertical="center"/>
    </xf>
    <xf numFmtId="0" fontId="62" fillId="35" borderId="29" applyNumberFormat="0" applyAlignment="0" applyProtection="0">
      <alignment vertical="center"/>
    </xf>
    <xf numFmtId="0" fontId="68" fillId="39" borderId="32" applyNumberFormat="0" applyAlignment="0" applyProtection="0">
      <alignment vertical="center"/>
    </xf>
    <xf numFmtId="0" fontId="17" fillId="0" borderId="0">
      <alignment vertical="center"/>
    </xf>
    <xf numFmtId="0" fontId="13" fillId="42" borderId="0" applyNumberFormat="0" applyBorder="0" applyAlignment="0" applyProtection="0">
      <alignment vertical="center"/>
    </xf>
    <xf numFmtId="0" fontId="17" fillId="0" borderId="0">
      <alignment vertical="center"/>
    </xf>
    <xf numFmtId="0" fontId="62" fillId="35" borderId="29" applyNumberFormat="0" applyAlignment="0" applyProtection="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69" fillId="39" borderId="29" applyNumberFormat="0" applyAlignment="0" applyProtection="0">
      <alignment vertical="center"/>
    </xf>
    <xf numFmtId="0" fontId="91" fillId="0" borderId="0" applyNumberForma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9" fontId="17" fillId="0" borderId="0" applyFont="0" applyFill="0" applyBorder="0" applyAlignment="0" applyProtection="0">
      <alignment vertical="center"/>
    </xf>
    <xf numFmtId="0" fontId="9" fillId="0" borderId="0">
      <alignment vertical="center"/>
    </xf>
    <xf numFmtId="0" fontId="9" fillId="0" borderId="0">
      <alignment vertical="center"/>
    </xf>
    <xf numFmtId="0" fontId="17" fillId="0" borderId="0">
      <alignment vertical="center"/>
    </xf>
  </cellStyleXfs>
  <cellXfs count="434">
    <xf numFmtId="0" fontId="0" fillId="0" borderId="0" xfId="0" applyAlignment="1"/>
    <xf numFmtId="0" fontId="1" fillId="0" borderId="0" xfId="0" applyFont="1" applyFill="1" applyBorder="1" applyAlignment="1">
      <alignment vertical="center"/>
    </xf>
    <xf numFmtId="0" fontId="2" fillId="0" borderId="0" xfId="510" applyFont="1" applyFill="1" applyBorder="1" applyAlignment="1">
      <alignment horizontal="center" vertical="center"/>
    </xf>
    <xf numFmtId="0" fontId="3" fillId="0" borderId="1" xfId="51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1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NumberFormat="1" applyFont="1" applyFill="1" applyBorder="1" applyAlignment="1">
      <alignment vertical="center" wrapText="1"/>
    </xf>
    <xf numFmtId="0" fontId="5" fillId="0" borderId="2" xfId="510" applyFont="1" applyFill="1" applyBorder="1" applyAlignment="1">
      <alignment horizontal="center" vertical="center"/>
    </xf>
    <xf numFmtId="0" fontId="6" fillId="0" borderId="2" xfId="0" applyFont="1" applyFill="1" applyBorder="1" applyAlignment="1">
      <alignment horizontal="left" vertical="center" wrapText="1"/>
    </xf>
    <xf numFmtId="0" fontId="5" fillId="0" borderId="3" xfId="510" applyFont="1" applyFill="1" applyBorder="1" applyAlignment="1">
      <alignment horizontal="center" vertical="center"/>
    </xf>
    <xf numFmtId="0" fontId="6" fillId="0" borderId="3" xfId="0" applyFont="1" applyFill="1" applyBorder="1" applyAlignment="1">
      <alignment horizontal="left" vertical="center" wrapText="1"/>
    </xf>
    <xf numFmtId="0" fontId="5" fillId="0" borderId="4" xfId="510" applyFont="1" applyFill="1" applyBorder="1" applyAlignment="1">
      <alignment horizontal="center" vertical="center"/>
    </xf>
    <xf numFmtId="0" fontId="6" fillId="0" borderId="4" xfId="0" applyFont="1" applyFill="1" applyBorder="1" applyAlignment="1">
      <alignment horizontal="left" vertical="center" wrapText="1"/>
    </xf>
    <xf numFmtId="0" fontId="1" fillId="0" borderId="1" xfId="0" applyFont="1" applyFill="1" applyBorder="1" applyAlignment="1">
      <alignment vertical="center"/>
    </xf>
    <xf numFmtId="0" fontId="7" fillId="0" borderId="1" xfId="0" applyFont="1" applyFill="1" applyBorder="1" applyAlignment="1">
      <alignment vertical="center" wrapText="1"/>
    </xf>
    <xf numFmtId="0" fontId="1" fillId="0" borderId="0" xfId="0" applyFont="1" applyFill="1" applyBorder="1" applyAlignment="1">
      <alignment horizontal="left" vertical="center"/>
    </xf>
    <xf numFmtId="0" fontId="8" fillId="0" borderId="0" xfId="687" applyFont="1" applyFill="1" applyBorder="1" applyAlignment="1">
      <alignment vertical="center"/>
    </xf>
    <xf numFmtId="0" fontId="9" fillId="0" borderId="0" xfId="687" applyFont="1" applyFill="1" applyBorder="1" applyAlignment="1">
      <alignment vertical="center"/>
    </xf>
    <xf numFmtId="0" fontId="10" fillId="0" borderId="0" xfId="687" applyNumberFormat="1" applyFont="1" applyFill="1" applyBorder="1" applyAlignment="1" applyProtection="1">
      <alignment horizontal="right" vertical="center"/>
    </xf>
    <xf numFmtId="0" fontId="11" fillId="0" borderId="0" xfId="687" applyNumberFormat="1" applyFont="1" applyFill="1" applyBorder="1" applyAlignment="1" applyProtection="1">
      <alignment horizontal="center" vertical="center"/>
    </xf>
    <xf numFmtId="0" fontId="0" fillId="0" borderId="0" xfId="687" applyNumberFormat="1" applyFont="1" applyFill="1" applyBorder="1" applyAlignment="1" applyProtection="1">
      <alignment horizontal="left" vertical="center"/>
    </xf>
    <xf numFmtId="0" fontId="12" fillId="0" borderId="1" xfId="846" applyFont="1" applyFill="1" applyBorder="1" applyAlignment="1">
      <alignment horizontal="center" vertical="center" wrapText="1"/>
    </xf>
    <xf numFmtId="0" fontId="13" fillId="0" borderId="1" xfId="846" applyFont="1" applyFill="1" applyBorder="1" applyAlignment="1">
      <alignment horizontal="center" vertical="center" wrapText="1"/>
    </xf>
    <xf numFmtId="0" fontId="13" fillId="0" borderId="2" xfId="846" applyFont="1" applyFill="1" applyBorder="1" applyAlignment="1">
      <alignment horizontal="center" vertical="center" wrapText="1"/>
    </xf>
    <xf numFmtId="0" fontId="13" fillId="0" borderId="1" xfId="846" applyFont="1" applyFill="1" applyBorder="1" applyAlignment="1">
      <alignment vertical="center" wrapText="1"/>
    </xf>
    <xf numFmtId="0" fontId="14" fillId="0" borderId="1" xfId="846" applyFont="1" applyFill="1" applyBorder="1" applyAlignment="1">
      <alignment horizontal="center" vertical="center" wrapText="1"/>
    </xf>
    <xf numFmtId="0" fontId="13" fillId="0" borderId="3" xfId="846" applyFont="1" applyFill="1" applyBorder="1" applyAlignment="1">
      <alignment horizontal="center" vertical="center" wrapText="1"/>
    </xf>
    <xf numFmtId="0" fontId="13" fillId="0" borderId="1" xfId="846" applyFont="1" applyFill="1" applyBorder="1" applyAlignment="1">
      <alignment horizontal="left" vertical="center" wrapText="1" indent="1"/>
    </xf>
    <xf numFmtId="0" fontId="13" fillId="0" borderId="4" xfId="846" applyFont="1" applyFill="1" applyBorder="1" applyAlignment="1">
      <alignment horizontal="center" vertical="center" wrapText="1"/>
    </xf>
    <xf numFmtId="194" fontId="15" fillId="0" borderId="1" xfId="509" applyNumberFormat="1" applyFont="1" applyFill="1" applyBorder="1" applyAlignment="1">
      <alignment horizontal="left" vertical="center" wrapText="1"/>
    </xf>
    <xf numFmtId="49" fontId="16" fillId="0" borderId="2" xfId="0" applyNumberFormat="1" applyFont="1" applyFill="1" applyBorder="1" applyAlignment="1" applyProtection="1">
      <alignment horizontal="center" vertical="center" wrapText="1"/>
    </xf>
    <xf numFmtId="194" fontId="15" fillId="0" borderId="1" xfId="509" applyNumberFormat="1" applyFont="1" applyFill="1" applyBorder="1" applyAlignment="1">
      <alignment vertical="center" wrapText="1"/>
    </xf>
    <xf numFmtId="49" fontId="16" fillId="0" borderId="3" xfId="0" applyNumberFormat="1" applyFont="1" applyFill="1" applyBorder="1" applyAlignment="1" applyProtection="1">
      <alignment horizontal="center" vertical="center" wrapText="1"/>
    </xf>
    <xf numFmtId="49" fontId="16" fillId="0" borderId="4" xfId="0" applyNumberFormat="1" applyFont="1" applyFill="1" applyBorder="1" applyAlignment="1" applyProtection="1">
      <alignment horizontal="center" vertical="center" wrapText="1"/>
    </xf>
    <xf numFmtId="49" fontId="13" fillId="0" borderId="1" xfId="846" applyNumberFormat="1" applyFont="1" applyFill="1" applyBorder="1" applyAlignment="1">
      <alignment horizontal="center" vertical="center" wrapText="1"/>
    </xf>
    <xf numFmtId="0" fontId="17" fillId="0" borderId="0" xfId="863" applyFont="1" applyFill="1" applyAlignment="1"/>
    <xf numFmtId="0" fontId="17" fillId="0" borderId="0" xfId="863" applyFill="1" applyAlignment="1"/>
    <xf numFmtId="0" fontId="11" fillId="0" borderId="0" xfId="615" applyFont="1" applyFill="1" applyAlignment="1">
      <alignment horizontal="center" vertical="center" shrinkToFit="1"/>
    </xf>
    <xf numFmtId="0" fontId="18" fillId="0" borderId="0" xfId="615" applyFont="1" applyFill="1" applyAlignment="1">
      <alignment horizontal="left" vertical="center" wrapText="1"/>
    </xf>
    <xf numFmtId="0" fontId="19" fillId="0" borderId="2" xfId="863" applyFont="1" applyFill="1" applyBorder="1" applyAlignment="1">
      <alignment horizontal="center" vertical="center" wrapText="1"/>
    </xf>
    <xf numFmtId="195" fontId="19" fillId="0" borderId="1" xfId="509" applyNumberFormat="1" applyFont="1" applyFill="1" applyBorder="1" applyAlignment="1">
      <alignment horizontal="center" vertical="center" wrapText="1"/>
    </xf>
    <xf numFmtId="195" fontId="19" fillId="0" borderId="2" xfId="509" applyNumberFormat="1" applyFont="1" applyFill="1" applyBorder="1" applyAlignment="1">
      <alignment horizontal="center" vertical="center" wrapText="1"/>
    </xf>
    <xf numFmtId="195" fontId="19" fillId="0" borderId="5" xfId="509" applyNumberFormat="1" applyFont="1" applyFill="1" applyBorder="1" applyAlignment="1">
      <alignment horizontal="center" vertical="center" wrapText="1"/>
    </xf>
    <xf numFmtId="195" fontId="19" fillId="0" borderId="6" xfId="509" applyNumberFormat="1" applyFont="1" applyFill="1" applyBorder="1" applyAlignment="1">
      <alignment horizontal="center" vertical="center" wrapText="1"/>
    </xf>
    <xf numFmtId="0" fontId="19" fillId="0" borderId="4" xfId="863" applyFont="1" applyFill="1" applyBorder="1" applyAlignment="1">
      <alignment horizontal="center" vertical="center" wrapText="1"/>
    </xf>
    <xf numFmtId="195" fontId="19" fillId="0" borderId="3" xfId="509" applyNumberFormat="1" applyFont="1" applyFill="1" applyBorder="1" applyAlignment="1">
      <alignment horizontal="center" vertical="center" wrapText="1"/>
    </xf>
    <xf numFmtId="49" fontId="20" fillId="0" borderId="7" xfId="0" applyNumberFormat="1" applyFont="1" applyFill="1" applyBorder="1" applyAlignment="1" applyProtection="1">
      <alignment vertical="center" wrapText="1"/>
    </xf>
    <xf numFmtId="49" fontId="9" fillId="0" borderId="4" xfId="0" applyNumberFormat="1" applyFont="1" applyFill="1" applyBorder="1" applyAlignment="1" applyProtection="1">
      <alignment vertical="center" wrapText="1"/>
    </xf>
    <xf numFmtId="49" fontId="8" fillId="0" borderId="4" xfId="0" applyNumberFormat="1" applyFont="1" applyFill="1" applyBorder="1" applyAlignment="1" applyProtection="1">
      <alignment vertical="center" wrapText="1"/>
    </xf>
    <xf numFmtId="194" fontId="15" fillId="0" borderId="1" xfId="1" applyNumberFormat="1" applyFont="1" applyFill="1" applyBorder="1" applyAlignment="1">
      <alignment horizontal="left" vertical="center" wrapText="1"/>
    </xf>
    <xf numFmtId="194" fontId="15" fillId="0" borderId="1" xfId="1" applyNumberFormat="1" applyFont="1" applyFill="1" applyBorder="1" applyAlignment="1">
      <alignment horizontal="right" vertical="center" wrapText="1"/>
    </xf>
    <xf numFmtId="49" fontId="16" fillId="0" borderId="7" xfId="0" applyNumberFormat="1" applyFont="1" applyFill="1" applyBorder="1" applyAlignment="1" applyProtection="1">
      <alignment vertical="center" wrapText="1"/>
    </xf>
    <xf numFmtId="194" fontId="15" fillId="0" borderId="1" xfId="509" applyNumberFormat="1" applyFont="1" applyFill="1" applyBorder="1" applyAlignment="1">
      <alignment horizontal="right" vertical="center" wrapText="1"/>
    </xf>
    <xf numFmtId="194" fontId="15" fillId="0" borderId="2" xfId="509" applyNumberFormat="1" applyFont="1" applyFill="1" applyBorder="1" applyAlignment="1">
      <alignment horizontal="left" vertical="center" wrapText="1"/>
    </xf>
    <xf numFmtId="194" fontId="15" fillId="0" borderId="3" xfId="509" applyNumberFormat="1" applyFont="1" applyFill="1" applyBorder="1" applyAlignment="1">
      <alignment horizontal="left" vertical="center" wrapText="1"/>
    </xf>
    <xf numFmtId="194" fontId="15" fillId="0" borderId="4" xfId="509" applyNumberFormat="1" applyFont="1" applyFill="1" applyBorder="1" applyAlignment="1">
      <alignment horizontal="left" vertical="center" wrapText="1"/>
    </xf>
    <xf numFmtId="194" fontId="15" fillId="0" borderId="1" xfId="509" applyNumberFormat="1" applyFont="1" applyFill="1" applyBorder="1" applyAlignment="1">
      <alignment horizontal="left" vertical="top" wrapText="1"/>
    </xf>
    <xf numFmtId="195" fontId="19" fillId="0" borderId="2" xfId="509" applyNumberFormat="1" applyFont="1" applyFill="1" applyBorder="1" applyAlignment="1">
      <alignment horizontal="center" vertical="center"/>
    </xf>
    <xf numFmtId="195" fontId="19" fillId="0" borderId="3" xfId="509" applyNumberFormat="1"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Fill="1" applyBorder="1" applyAlignment="1">
      <alignment horizontal="right"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vertical="center" wrapText="1"/>
    </xf>
    <xf numFmtId="196" fontId="24" fillId="0" borderId="1" xfId="0" applyNumberFormat="1" applyFont="1" applyFill="1" applyBorder="1" applyAlignment="1">
      <alignment vertical="center" wrapText="1"/>
    </xf>
    <xf numFmtId="196" fontId="24" fillId="0" borderId="1" xfId="0" applyNumberFormat="1" applyFont="1" applyFill="1" applyBorder="1" applyAlignment="1">
      <alignment horizontal="center" vertical="center" wrapText="1"/>
    </xf>
    <xf numFmtId="3" fontId="24" fillId="0" borderId="1" xfId="0" applyNumberFormat="1" applyFont="1" applyFill="1" applyBorder="1" applyAlignment="1">
      <alignment vertical="center" wrapText="1"/>
    </xf>
    <xf numFmtId="0" fontId="21" fillId="0" borderId="1" xfId="0" applyFont="1" applyFill="1" applyBorder="1" applyAlignment="1">
      <alignmen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wrapText="1"/>
    </xf>
    <xf numFmtId="0" fontId="25" fillId="0" borderId="1" xfId="0" applyFont="1" applyFill="1" applyBorder="1" applyAlignment="1">
      <alignment vertical="center"/>
    </xf>
    <xf numFmtId="0" fontId="24" fillId="0" borderId="1" xfId="0" applyFont="1" applyFill="1" applyBorder="1" applyAlignment="1">
      <alignment horizontal="center" vertical="center" wrapText="1"/>
    </xf>
    <xf numFmtId="196" fontId="24" fillId="0" borderId="1" xfId="0" applyNumberFormat="1" applyFont="1" applyFill="1" applyBorder="1" applyAlignment="1">
      <alignment horizontal="right" vertical="center" wrapText="1"/>
    </xf>
    <xf numFmtId="4" fontId="24" fillId="0" borderId="1" xfId="0" applyNumberFormat="1" applyFont="1" applyFill="1" applyBorder="1" applyAlignment="1">
      <alignment horizontal="right" vertical="center" wrapText="1"/>
    </xf>
    <xf numFmtId="0" fontId="24" fillId="0" borderId="1" xfId="0" applyFont="1" applyFill="1" applyBorder="1" applyAlignment="1">
      <alignment horizontal="left" vertical="center"/>
    </xf>
    <xf numFmtId="0" fontId="25" fillId="0" borderId="1" xfId="0" applyFont="1" applyFill="1" applyBorder="1" applyAlignment="1">
      <alignment horizontal="left" vertical="center"/>
    </xf>
    <xf numFmtId="0" fontId="23" fillId="0" borderId="0" xfId="0" applyFont="1" applyFill="1" applyBorder="1" applyAlignment="1">
      <alignment vertical="center"/>
    </xf>
    <xf numFmtId="0" fontId="26" fillId="0" borderId="0" xfId="0" applyFont="1" applyFill="1" applyBorder="1" applyAlignment="1">
      <alignment vertical="center"/>
    </xf>
    <xf numFmtId="0" fontId="23" fillId="0" borderId="0"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0" xfId="0" applyFont="1" applyFill="1" applyBorder="1" applyAlignment="1">
      <alignment vertical="center" wrapText="1"/>
    </xf>
    <xf numFmtId="0" fontId="26" fillId="0" borderId="0" xfId="0" applyFont="1" applyFill="1" applyBorder="1" applyAlignment="1">
      <alignment vertical="center" wrapText="1"/>
    </xf>
    <xf numFmtId="0" fontId="24" fillId="0" borderId="1" xfId="0" applyNumberFormat="1" applyFont="1" applyFill="1" applyBorder="1" applyAlignment="1">
      <alignment vertical="center" wrapText="1"/>
    </xf>
    <xf numFmtId="4" fontId="24" fillId="0" borderId="1" xfId="0" applyNumberFormat="1" applyFont="1" applyFill="1" applyBorder="1" applyAlignment="1">
      <alignment vertical="center" wrapText="1"/>
    </xf>
    <xf numFmtId="0" fontId="26" fillId="0" borderId="0" xfId="0" applyFont="1" applyFill="1" applyBorder="1" applyAlignment="1">
      <alignment horizontal="left" vertical="center" wrapText="1"/>
    </xf>
    <xf numFmtId="0" fontId="25" fillId="0" borderId="1" xfId="0" applyFont="1" applyFill="1" applyBorder="1" applyAlignment="1">
      <alignment vertical="center" wrapText="1"/>
    </xf>
    <xf numFmtId="0" fontId="17" fillId="0" borderId="0" xfId="866" applyFill="1" applyAlignment="1"/>
    <xf numFmtId="0" fontId="17" fillId="0" borderId="0" xfId="866" applyFill="1" applyAlignment="1">
      <alignment horizontal="right" vertical="center"/>
    </xf>
    <xf numFmtId="0" fontId="2" fillId="0" borderId="0" xfId="866" applyNumberFormat="1" applyFont="1" applyFill="1" applyAlignment="1" applyProtection="1">
      <alignment horizontal="center" vertical="center" wrapText="1"/>
    </xf>
    <xf numFmtId="0" fontId="2" fillId="0" borderId="0" xfId="866" applyNumberFormat="1" applyFont="1" applyFill="1" applyAlignment="1" applyProtection="1">
      <alignment horizontal="right" vertical="center" wrapText="1"/>
    </xf>
    <xf numFmtId="0" fontId="18" fillId="0" borderId="0" xfId="980" applyFont="1" applyFill="1" applyAlignment="1" applyProtection="1">
      <alignment horizontal="left" vertical="center"/>
    </xf>
    <xf numFmtId="197" fontId="27" fillId="0" borderId="0" xfId="980" applyNumberFormat="1" applyFont="1" applyFill="1" applyAlignment="1">
      <alignment horizontal="right" vertical="center"/>
    </xf>
    <xf numFmtId="0" fontId="27" fillId="0" borderId="0" xfId="980" applyFont="1" applyFill="1" applyAlignment="1">
      <alignment horizontal="right" vertical="center"/>
    </xf>
    <xf numFmtId="198" fontId="27" fillId="0" borderId="0" xfId="980" applyNumberFormat="1" applyFont="1" applyFill="1" applyBorder="1" applyAlignment="1" applyProtection="1">
      <alignment horizontal="right"/>
    </xf>
    <xf numFmtId="2" fontId="20" fillId="0" borderId="1" xfId="1314" applyNumberFormat="1" applyFont="1" applyFill="1" applyBorder="1" applyAlignment="1" applyProtection="1">
      <alignment horizontal="center" vertical="center" wrapText="1"/>
    </xf>
    <xf numFmtId="195" fontId="20" fillId="0" borderId="1" xfId="509" applyNumberFormat="1" applyFont="1" applyFill="1" applyBorder="1" applyAlignment="1">
      <alignment horizontal="center" vertical="center" wrapText="1"/>
    </xf>
    <xf numFmtId="195" fontId="20" fillId="0" borderId="2" xfId="509" applyNumberFormat="1" applyFont="1" applyFill="1" applyBorder="1" applyAlignment="1">
      <alignment horizontal="center" vertical="center" wrapText="1"/>
    </xf>
    <xf numFmtId="49" fontId="20" fillId="0" borderId="1" xfId="1317" applyNumberFormat="1" applyFont="1" applyFill="1" applyBorder="1" applyAlignment="1" applyProtection="1">
      <alignment horizontal="left" vertical="center"/>
    </xf>
    <xf numFmtId="194" fontId="28" fillId="0" borderId="1" xfId="1" applyNumberFormat="1" applyFont="1" applyFill="1" applyBorder="1" applyAlignment="1" applyProtection="1">
      <alignment horizontal="right" vertical="center" wrapText="1"/>
    </xf>
    <xf numFmtId="199" fontId="28" fillId="0" borderId="1" xfId="615" applyNumberFormat="1" applyFont="1" applyFill="1" applyBorder="1" applyAlignment="1">
      <alignment horizontal="right" vertical="center" wrapText="1"/>
    </xf>
    <xf numFmtId="49" fontId="16" fillId="0" borderId="1" xfId="1317" applyNumberFormat="1" applyFont="1" applyFill="1" applyBorder="1" applyAlignment="1" applyProtection="1">
      <alignment horizontal="left" vertical="center"/>
    </xf>
    <xf numFmtId="194" fontId="18" fillId="0" borderId="1" xfId="1" applyNumberFormat="1" applyFont="1" applyFill="1" applyBorder="1" applyAlignment="1" applyProtection="1">
      <alignment vertical="center" wrapText="1"/>
    </xf>
    <xf numFmtId="194" fontId="18" fillId="0" borderId="1" xfId="1" applyNumberFormat="1" applyFont="1" applyFill="1" applyBorder="1" applyAlignment="1" applyProtection="1">
      <alignment horizontal="right" vertical="center" wrapText="1"/>
    </xf>
    <xf numFmtId="194" fontId="28" fillId="0" borderId="7" xfId="1" applyNumberFormat="1" applyFont="1" applyFill="1" applyBorder="1" applyAlignment="1">
      <alignment horizontal="center" vertical="center" wrapText="1"/>
    </xf>
    <xf numFmtId="194" fontId="18" fillId="0" borderId="8" xfId="1" applyNumberFormat="1" applyFont="1" applyFill="1" applyBorder="1" applyAlignment="1">
      <alignment horizontal="center" vertical="center" wrapText="1"/>
    </xf>
    <xf numFmtId="194" fontId="28" fillId="0" borderId="9" xfId="1" applyNumberFormat="1" applyFont="1" applyFill="1" applyBorder="1" applyAlignment="1" applyProtection="1">
      <alignment horizontal="right" vertical="center" wrapText="1"/>
    </xf>
    <xf numFmtId="194" fontId="18" fillId="0" borderId="8" xfId="1" applyNumberFormat="1" applyFont="1" applyFill="1" applyBorder="1" applyAlignment="1" applyProtection="1">
      <alignment horizontal="right" vertical="center" wrapText="1"/>
    </xf>
    <xf numFmtId="194" fontId="28" fillId="0" borderId="8" xfId="1" applyNumberFormat="1" applyFont="1" applyFill="1" applyBorder="1" applyAlignment="1">
      <alignment horizontal="center" vertical="center" wrapText="1"/>
    </xf>
    <xf numFmtId="49" fontId="20" fillId="0" borderId="1" xfId="1317" applyNumberFormat="1" applyFont="1" applyFill="1" applyBorder="1" applyAlignment="1" applyProtection="1">
      <alignment horizontal="distributed" vertical="center"/>
    </xf>
    <xf numFmtId="194" fontId="28" fillId="0" borderId="8" xfId="1" applyNumberFormat="1" applyFont="1" applyFill="1" applyBorder="1" applyAlignment="1">
      <alignment horizontal="right" vertical="center" wrapText="1"/>
    </xf>
    <xf numFmtId="49" fontId="20" fillId="0" borderId="1" xfId="1187" applyNumberFormat="1" applyFont="1" applyFill="1" applyBorder="1" applyAlignment="1" applyProtection="1">
      <alignment horizontal="left" vertical="center"/>
    </xf>
    <xf numFmtId="49" fontId="20" fillId="0" borderId="1" xfId="1187" applyNumberFormat="1" applyFont="1" applyFill="1" applyBorder="1" applyAlignment="1" applyProtection="1">
      <alignment horizontal="distributed" vertical="center"/>
    </xf>
    <xf numFmtId="194" fontId="20" fillId="0" borderId="1" xfId="1" applyNumberFormat="1" applyFont="1" applyFill="1" applyBorder="1" applyAlignment="1" applyProtection="1">
      <alignment horizontal="right" vertical="center" wrapText="1"/>
    </xf>
    <xf numFmtId="0" fontId="17" fillId="0" borderId="0" xfId="895" applyFill="1" applyAlignment="1"/>
    <xf numFmtId="0" fontId="17" fillId="0" borderId="0" xfId="895" applyAlignment="1"/>
    <xf numFmtId="0" fontId="2" fillId="0" borderId="0" xfId="895" applyNumberFormat="1" applyFont="1" applyFill="1" applyAlignment="1" applyProtection="1">
      <alignment horizontal="center" vertical="center" wrapText="1"/>
    </xf>
    <xf numFmtId="0" fontId="16" fillId="0" borderId="0" xfId="895" applyFont="1" applyFill="1" applyAlignment="1" applyProtection="1">
      <alignment horizontal="left" vertical="center"/>
    </xf>
    <xf numFmtId="197" fontId="16" fillId="0" borderId="0" xfId="895" applyNumberFormat="1" applyFont="1" applyFill="1" applyAlignment="1" applyProtection="1">
      <alignment horizontal="right"/>
    </xf>
    <xf numFmtId="0" fontId="29" fillId="0" borderId="0" xfId="895" applyFont="1" applyFill="1" applyAlignment="1">
      <alignment vertical="center"/>
    </xf>
    <xf numFmtId="0" fontId="16" fillId="0" borderId="0" xfId="895" applyFont="1" applyFill="1" applyAlignment="1">
      <alignment horizontal="right" vertical="center"/>
    </xf>
    <xf numFmtId="0" fontId="20" fillId="0" borderId="1" xfId="895" applyNumberFormat="1" applyFont="1" applyFill="1" applyBorder="1" applyAlignment="1" applyProtection="1">
      <alignment horizontal="center" vertical="center"/>
    </xf>
    <xf numFmtId="195" fontId="20" fillId="0" borderId="1" xfId="509" applyNumberFormat="1" applyFont="1" applyBorder="1" applyAlignment="1">
      <alignment horizontal="center" vertical="center" wrapText="1"/>
    </xf>
    <xf numFmtId="195" fontId="20" fillId="0" borderId="2" xfId="509" applyNumberFormat="1" applyFont="1" applyBorder="1" applyAlignment="1">
      <alignment horizontal="center" vertical="center" wrapText="1"/>
    </xf>
    <xf numFmtId="49" fontId="20" fillId="0" borderId="1" xfId="791" applyNumberFormat="1" applyFont="1" applyFill="1" applyBorder="1" applyAlignment="1" applyProtection="1">
      <alignment vertical="center"/>
    </xf>
    <xf numFmtId="199" fontId="28" fillId="0" borderId="1" xfId="3" applyNumberFormat="1" applyFont="1" applyFill="1" applyBorder="1" applyAlignment="1" applyProtection="1">
      <alignment horizontal="right" vertical="center" wrapText="1"/>
    </xf>
    <xf numFmtId="49" fontId="16" fillId="0" borderId="1" xfId="791" applyNumberFormat="1" applyFont="1" applyFill="1" applyBorder="1" applyAlignment="1" applyProtection="1">
      <alignment vertical="center"/>
    </xf>
    <xf numFmtId="194" fontId="16" fillId="0" borderId="1" xfId="1" applyNumberFormat="1" applyFont="1" applyFill="1" applyBorder="1" applyAlignment="1">
      <alignment horizontal="right" vertical="center" wrapText="1"/>
    </xf>
    <xf numFmtId="194" fontId="18" fillId="0" borderId="1" xfId="1" applyNumberFormat="1" applyFont="1" applyFill="1" applyBorder="1" applyAlignment="1">
      <alignment horizontal="right" vertical="center" wrapText="1"/>
    </xf>
    <xf numFmtId="194" fontId="18" fillId="0" borderId="1" xfId="1" applyNumberFormat="1" applyFont="1" applyFill="1" applyBorder="1" applyAlignment="1">
      <alignment horizontal="right" wrapText="1"/>
    </xf>
    <xf numFmtId="49" fontId="16" fillId="0" borderId="2" xfId="791" applyNumberFormat="1" applyFont="1" applyFill="1" applyBorder="1" applyAlignment="1" applyProtection="1">
      <alignment vertical="center"/>
    </xf>
    <xf numFmtId="194" fontId="18" fillId="2" borderId="1" xfId="1" applyNumberFormat="1" applyFont="1" applyFill="1" applyBorder="1" applyAlignment="1" applyProtection="1">
      <alignment horizontal="right" vertical="center" wrapText="1"/>
    </xf>
    <xf numFmtId="49" fontId="16" fillId="0" borderId="4" xfId="791" applyNumberFormat="1" applyFont="1" applyFill="1" applyBorder="1" applyAlignment="1" applyProtection="1">
      <alignment vertical="center"/>
    </xf>
    <xf numFmtId="194" fontId="20" fillId="0" borderId="1" xfId="1" applyNumberFormat="1" applyFont="1" applyFill="1" applyBorder="1" applyAlignment="1">
      <alignment horizontal="right" vertical="center" wrapText="1"/>
    </xf>
    <xf numFmtId="49" fontId="16" fillId="0" borderId="1" xfId="1187" applyNumberFormat="1" applyFont="1" applyFill="1" applyBorder="1" applyAlignment="1" applyProtection="1">
      <alignment vertical="center"/>
    </xf>
    <xf numFmtId="194" fontId="4" fillId="0" borderId="1" xfId="1" applyNumberFormat="1" applyFont="1" applyFill="1" applyBorder="1" applyAlignment="1" applyProtection="1">
      <alignment horizontal="right" vertical="center" wrapText="1"/>
    </xf>
    <xf numFmtId="0" fontId="17" fillId="0" borderId="0" xfId="1117" applyFill="1" applyAlignment="1"/>
    <xf numFmtId="0" fontId="17" fillId="0" borderId="0" xfId="1117" applyAlignment="1"/>
    <xf numFmtId="0" fontId="2" fillId="0" borderId="0" xfId="1117" applyNumberFormat="1" applyFont="1" applyFill="1" applyAlignment="1" applyProtection="1">
      <alignment horizontal="center" vertical="center" wrapText="1"/>
    </xf>
    <xf numFmtId="0" fontId="18" fillId="0" borderId="0" xfId="849" applyFont="1" applyAlignment="1" applyProtection="1">
      <alignment horizontal="left" vertical="center"/>
    </xf>
    <xf numFmtId="0" fontId="27" fillId="0" borderId="0" xfId="849" applyFont="1" applyAlignment="1"/>
    <xf numFmtId="200" fontId="27" fillId="0" borderId="0" xfId="849" applyNumberFormat="1" applyFont="1" applyAlignment="1"/>
    <xf numFmtId="198" fontId="30" fillId="0" borderId="0" xfId="849" applyNumberFormat="1" applyFont="1" applyFill="1" applyBorder="1" applyAlignment="1" applyProtection="1">
      <alignment horizontal="right"/>
    </xf>
    <xf numFmtId="199" fontId="20" fillId="0" borderId="1" xfId="980" applyNumberFormat="1" applyFont="1" applyFill="1" applyBorder="1" applyAlignment="1" applyProtection="1">
      <alignment horizontal="right" vertical="center" wrapText="1"/>
    </xf>
    <xf numFmtId="194" fontId="18" fillId="0" borderId="8" xfId="1" applyNumberFormat="1" applyFont="1" applyFill="1" applyBorder="1" applyAlignment="1">
      <alignment horizontal="right" vertical="center" wrapText="1"/>
    </xf>
    <xf numFmtId="194" fontId="31" fillId="0" borderId="0" xfId="1" applyNumberFormat="1" applyFont="1" applyFill="1" applyBorder="1" applyAlignment="1" applyProtection="1">
      <alignment vertical="center" wrapText="1"/>
    </xf>
    <xf numFmtId="194" fontId="18" fillId="2" borderId="8" xfId="1" applyNumberFormat="1" applyFont="1" applyFill="1" applyBorder="1" applyAlignment="1" applyProtection="1">
      <alignment horizontal="right" vertical="center" wrapText="1"/>
    </xf>
    <xf numFmtId="194" fontId="4" fillId="0" borderId="1" xfId="1" applyNumberFormat="1" applyFont="1" applyFill="1" applyBorder="1" applyAlignment="1" applyProtection="1">
      <alignment vertical="center" wrapText="1"/>
    </xf>
    <xf numFmtId="194" fontId="28" fillId="0" borderId="7" xfId="1" applyNumberFormat="1" applyFont="1" applyFill="1" applyBorder="1" applyAlignment="1">
      <alignment horizontal="right" vertical="center" wrapText="1"/>
    </xf>
    <xf numFmtId="0" fontId="17" fillId="0" borderId="0" xfId="1117" applyAlignment="1">
      <alignment vertical="center"/>
    </xf>
    <xf numFmtId="0" fontId="16" fillId="0" borderId="0" xfId="1117" applyFont="1" applyFill="1" applyAlignment="1" applyProtection="1">
      <alignment horizontal="left" vertical="center"/>
    </xf>
    <xf numFmtId="4" fontId="16" fillId="0" borderId="0" xfId="1117" applyNumberFormat="1" applyFont="1" applyFill="1" applyAlignment="1" applyProtection="1">
      <alignment horizontal="right" vertical="center"/>
    </xf>
    <xf numFmtId="200" fontId="29" fillId="0" borderId="0" xfId="1117" applyNumberFormat="1" applyFont="1" applyFill="1" applyAlignment="1">
      <alignment vertical="center"/>
    </xf>
    <xf numFmtId="0" fontId="16" fillId="0" borderId="0" xfId="1117" applyFont="1" applyFill="1" applyAlignment="1">
      <alignment horizontal="right" vertical="center"/>
    </xf>
    <xf numFmtId="0" fontId="20" fillId="0" borderId="1" xfId="1253" applyNumberFormat="1" applyFont="1" applyFill="1" applyBorder="1" applyAlignment="1" applyProtection="1">
      <alignment horizontal="center" vertical="center"/>
    </xf>
    <xf numFmtId="49" fontId="20" fillId="0" borderId="1" xfId="1313" applyNumberFormat="1" applyFont="1" applyFill="1" applyBorder="1" applyAlignment="1" applyProtection="1">
      <alignment vertical="center"/>
    </xf>
    <xf numFmtId="194" fontId="28" fillId="0" borderId="8" xfId="952" applyNumberFormat="1" applyFont="1" applyBorder="1" applyAlignment="1">
      <alignment horizontal="right" vertical="center" wrapText="1"/>
    </xf>
    <xf numFmtId="199" fontId="18" fillId="0" borderId="1" xfId="615" applyNumberFormat="1" applyFont="1" applyFill="1" applyBorder="1" applyAlignment="1">
      <alignment horizontal="right" vertical="center" wrapText="1"/>
    </xf>
    <xf numFmtId="49" fontId="16" fillId="0" borderId="1" xfId="1313" applyNumberFormat="1" applyFont="1" applyFill="1" applyBorder="1" applyAlignment="1" applyProtection="1">
      <alignment vertical="center"/>
    </xf>
    <xf numFmtId="194" fontId="18" fillId="0" borderId="8" xfId="952" applyNumberFormat="1" applyFont="1" applyBorder="1" applyAlignment="1">
      <alignment horizontal="right" vertical="center" wrapText="1"/>
    </xf>
    <xf numFmtId="194" fontId="16" fillId="0" borderId="8" xfId="952" applyNumberFormat="1" applyFont="1" applyBorder="1" applyAlignment="1">
      <alignment horizontal="right" vertical="center" wrapText="1"/>
    </xf>
    <xf numFmtId="194" fontId="18" fillId="0" borderId="10" xfId="952" applyNumberFormat="1" applyFont="1" applyFill="1" applyBorder="1" applyAlignment="1">
      <alignment horizontal="right" vertical="center" wrapText="1"/>
    </xf>
    <xf numFmtId="194" fontId="18" fillId="0" borderId="11" xfId="952" applyNumberFormat="1" applyFont="1" applyFill="1" applyBorder="1" applyAlignment="1">
      <alignment horizontal="right" vertical="center" wrapText="1"/>
    </xf>
    <xf numFmtId="194" fontId="18" fillId="0" borderId="7" xfId="952" applyNumberFormat="1" applyFont="1" applyFill="1" applyBorder="1" applyAlignment="1">
      <alignment horizontal="right" vertical="center" wrapText="1"/>
    </xf>
    <xf numFmtId="194" fontId="18" fillId="0" borderId="12" xfId="952" applyNumberFormat="1" applyFont="1" applyBorder="1" applyAlignment="1">
      <alignment horizontal="right" vertical="center" wrapText="1"/>
    </xf>
    <xf numFmtId="194" fontId="18" fillId="2" borderId="13" xfId="952" applyNumberFormat="1" applyFont="1" applyFill="1" applyBorder="1" applyAlignment="1">
      <alignment horizontal="right" vertical="center" wrapText="1"/>
    </xf>
    <xf numFmtId="194" fontId="18" fillId="2" borderId="8" xfId="952" applyNumberFormat="1" applyFont="1" applyFill="1" applyBorder="1" applyAlignment="1">
      <alignment horizontal="right" vertical="center" wrapText="1"/>
    </xf>
    <xf numFmtId="194" fontId="18" fillId="2" borderId="9" xfId="952" applyNumberFormat="1" applyFont="1" applyFill="1" applyBorder="1" applyAlignment="1">
      <alignment horizontal="right" vertical="center" wrapText="1"/>
    </xf>
    <xf numFmtId="49" fontId="16" fillId="0" borderId="2" xfId="1187" applyNumberFormat="1" applyFont="1" applyFill="1" applyBorder="1" applyAlignment="1" applyProtection="1">
      <alignment vertical="center"/>
    </xf>
    <xf numFmtId="0" fontId="17" fillId="0" borderId="0" xfId="509">
      <alignment vertical="center"/>
    </xf>
    <xf numFmtId="0" fontId="8" fillId="0" borderId="0" xfId="509" applyFont="1" applyAlignment="1">
      <alignment horizontal="center" vertical="center" wrapText="1"/>
    </xf>
    <xf numFmtId="0" fontId="17" fillId="0" borderId="0" xfId="509" applyFill="1">
      <alignment vertical="center"/>
    </xf>
    <xf numFmtId="0" fontId="1" fillId="0" borderId="0" xfId="0" applyFont="1" applyFill="1" applyAlignment="1">
      <alignment vertical="center"/>
    </xf>
    <xf numFmtId="0" fontId="32" fillId="0" borderId="0" xfId="590" applyFont="1" applyAlignment="1">
      <alignment horizontal="center" vertical="center" shrinkToFit="1"/>
    </xf>
    <xf numFmtId="0" fontId="11" fillId="0" borderId="0" xfId="590" applyFont="1" applyAlignment="1">
      <alignment horizontal="center" vertical="center" shrinkToFit="1"/>
    </xf>
    <xf numFmtId="0" fontId="18" fillId="0" borderId="0" xfId="590" applyFont="1" applyBorder="1" applyAlignment="1">
      <alignment horizontal="left" vertical="center" wrapText="1"/>
    </xf>
    <xf numFmtId="0" fontId="18" fillId="0" borderId="0" xfId="0" applyFont="1" applyFill="1" applyAlignment="1">
      <alignment horizontal="right"/>
    </xf>
    <xf numFmtId="0" fontId="20" fillId="0" borderId="1" xfId="502" applyFont="1" applyBorder="1" applyAlignment="1">
      <alignment horizontal="center" vertical="center"/>
    </xf>
    <xf numFmtId="49" fontId="20" fillId="0" borderId="1" xfId="0" applyNumberFormat="1" applyFont="1" applyFill="1" applyBorder="1" applyAlignment="1" applyProtection="1">
      <alignment vertical="center" wrapText="1"/>
    </xf>
    <xf numFmtId="194" fontId="16" fillId="0" borderId="1" xfId="1" applyNumberFormat="1" applyFont="1" applyBorder="1" applyAlignment="1">
      <alignment horizontal="right"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xf>
    <xf numFmtId="0" fontId="28" fillId="0" borderId="1" xfId="0" applyFont="1" applyFill="1" applyBorder="1" applyAlignment="1">
      <alignment horizontal="center" vertical="center"/>
    </xf>
    <xf numFmtId="0" fontId="19" fillId="0" borderId="1" xfId="509" applyFont="1" applyFill="1" applyBorder="1">
      <alignment vertical="center"/>
    </xf>
    <xf numFmtId="0" fontId="17" fillId="0" borderId="14" xfId="509" applyBorder="1" applyAlignment="1">
      <alignment horizontal="left" vertical="center"/>
    </xf>
    <xf numFmtId="0" fontId="0" fillId="0" borderId="0" xfId="0" applyFill="1" applyAlignment="1"/>
    <xf numFmtId="195" fontId="16" fillId="0" borderId="0" xfId="507" applyNumberFormat="1" applyFont="1" applyFill="1" applyBorder="1" applyAlignment="1">
      <alignment horizontal="right" vertical="center"/>
    </xf>
    <xf numFmtId="0" fontId="20" fillId="0" borderId="2" xfId="507" applyFont="1" applyFill="1" applyBorder="1" applyAlignment="1">
      <alignment horizontal="center" vertical="center"/>
    </xf>
    <xf numFmtId="194" fontId="20" fillId="0" borderId="1" xfId="509" applyNumberFormat="1" applyFont="1" applyFill="1" applyBorder="1" applyAlignment="1">
      <alignment horizontal="right" vertical="center" wrapText="1"/>
    </xf>
    <xf numFmtId="199" fontId="20" fillId="0" borderId="1" xfId="509" applyNumberFormat="1" applyFont="1" applyFill="1" applyBorder="1" applyAlignment="1">
      <alignment horizontal="right" vertical="center" wrapText="1"/>
    </xf>
    <xf numFmtId="0" fontId="16" fillId="0" borderId="1" xfId="863" applyNumberFormat="1" applyFont="1" applyFill="1" applyBorder="1" applyAlignment="1">
      <alignment horizontal="left" vertical="center" wrapText="1"/>
    </xf>
    <xf numFmtId="194" fontId="16" fillId="0" borderId="1" xfId="509" applyNumberFormat="1" applyFont="1" applyFill="1" applyBorder="1" applyAlignment="1">
      <alignment horizontal="right" vertical="center" wrapText="1"/>
    </xf>
    <xf numFmtId="199" fontId="16" fillId="0" borderId="1" xfId="509" applyNumberFormat="1" applyFont="1" applyFill="1" applyBorder="1" applyAlignment="1">
      <alignment horizontal="right" vertical="center" wrapText="1"/>
    </xf>
    <xf numFmtId="49" fontId="16" fillId="0" borderId="1" xfId="0" applyNumberFormat="1" applyFont="1" applyFill="1" applyBorder="1" applyAlignment="1" applyProtection="1">
      <alignment vertical="center" wrapText="1"/>
    </xf>
    <xf numFmtId="0" fontId="20" fillId="0" borderId="1" xfId="509" applyFont="1" applyFill="1" applyBorder="1" applyAlignment="1">
      <alignment horizontal="distributed" vertical="center" wrapText="1"/>
    </xf>
    <xf numFmtId="0" fontId="20" fillId="0" borderId="1" xfId="863" applyNumberFormat="1" applyFont="1" applyFill="1" applyBorder="1" applyAlignment="1">
      <alignment horizontal="left" vertical="center" wrapText="1"/>
    </xf>
    <xf numFmtId="0" fontId="16" fillId="0" borderId="1" xfId="863" applyNumberFormat="1" applyFont="1" applyFill="1" applyBorder="1" applyAlignment="1">
      <alignment horizontal="left" vertical="center" wrapText="1" indent="2"/>
    </xf>
    <xf numFmtId="194" fontId="18" fillId="0" borderId="15" xfId="0" applyNumberFormat="1" applyFont="1" applyFill="1" applyBorder="1" applyAlignment="1">
      <alignment horizontal="right" vertical="center" wrapText="1"/>
    </xf>
    <xf numFmtId="0" fontId="20" fillId="0" borderId="1" xfId="509" applyFont="1" applyFill="1" applyBorder="1" applyAlignment="1">
      <alignment horizontal="left" vertical="center" wrapText="1"/>
    </xf>
    <xf numFmtId="194" fontId="28" fillId="0" borderId="16" xfId="0" applyNumberFormat="1" applyFont="1" applyFill="1" applyBorder="1" applyAlignment="1">
      <alignment horizontal="right" vertical="center" wrapText="1"/>
    </xf>
    <xf numFmtId="0" fontId="17" fillId="0" borderId="0" xfId="863" applyAlignment="1"/>
    <xf numFmtId="0" fontId="11" fillId="0" borderId="0" xfId="615" applyFont="1" applyAlignment="1">
      <alignment horizontal="center" vertical="center" shrinkToFit="1"/>
    </xf>
    <xf numFmtId="0" fontId="18" fillId="0" borderId="0" xfId="615" applyFont="1" applyAlignment="1">
      <alignment horizontal="left" vertical="center" wrapText="1"/>
    </xf>
    <xf numFmtId="0" fontId="16" fillId="0" borderId="0" xfId="863" applyFont="1" applyAlignment="1">
      <alignment horizontal="right"/>
    </xf>
    <xf numFmtId="0" fontId="20" fillId="0" borderId="1" xfId="863" applyFont="1" applyFill="1" applyBorder="1" applyAlignment="1">
      <alignment horizontal="center" vertical="center" wrapText="1"/>
    </xf>
    <xf numFmtId="199" fontId="18" fillId="0" borderId="1" xfId="0" applyNumberFormat="1" applyFont="1" applyBorder="1" applyAlignment="1">
      <alignment horizontal="right" vertical="center" wrapText="1"/>
    </xf>
    <xf numFmtId="194" fontId="16" fillId="0" borderId="1" xfId="615" applyNumberFormat="1" applyFont="1" applyFill="1" applyBorder="1" applyAlignment="1">
      <alignment horizontal="right" vertical="center" wrapText="1"/>
    </xf>
    <xf numFmtId="194" fontId="20" fillId="0" borderId="1" xfId="615" applyNumberFormat="1" applyFont="1" applyFill="1" applyBorder="1" applyAlignment="1">
      <alignment horizontal="right" vertical="center" wrapText="1"/>
    </xf>
    <xf numFmtId="194" fontId="16" fillId="0" borderId="1" xfId="279" applyNumberFormat="1" applyFont="1" applyFill="1" applyBorder="1" applyAlignment="1">
      <alignment horizontal="right" vertical="center" wrapText="1"/>
    </xf>
    <xf numFmtId="194" fontId="28" fillId="0" borderId="17" xfId="0" applyNumberFormat="1" applyFont="1" applyFill="1" applyBorder="1" applyAlignment="1">
      <alignment horizontal="right" vertical="center" wrapText="1"/>
    </xf>
    <xf numFmtId="194" fontId="20" fillId="0" borderId="1" xfId="279" applyNumberFormat="1" applyFont="1" applyFill="1" applyBorder="1" applyAlignment="1">
      <alignment horizontal="right" vertical="center" wrapText="1"/>
    </xf>
    <xf numFmtId="0" fontId="28" fillId="0" borderId="1" xfId="0" applyFont="1" applyBorder="1" applyAlignment="1">
      <alignment horizontal="distributed" vertical="center" wrapText="1"/>
    </xf>
    <xf numFmtId="49" fontId="20" fillId="0" borderId="7" xfId="0" applyNumberFormat="1" applyFont="1" applyFill="1" applyBorder="1" applyAlignment="1" applyProtection="1">
      <alignment horizontal="center" vertical="center" wrapText="1"/>
    </xf>
    <xf numFmtId="49" fontId="20" fillId="0" borderId="7" xfId="0" applyNumberFormat="1" applyFont="1" applyFill="1" applyBorder="1" applyAlignment="1" applyProtection="1">
      <alignment horizontal="left" vertical="center" wrapText="1"/>
    </xf>
    <xf numFmtId="194" fontId="20" fillId="0" borderId="8" xfId="0" applyNumberFormat="1" applyFont="1" applyFill="1" applyBorder="1" applyAlignment="1">
      <alignment horizontal="right" vertical="center" wrapText="1"/>
    </xf>
    <xf numFmtId="0" fontId="20" fillId="2" borderId="1" xfId="509" applyFont="1" applyFill="1" applyBorder="1" applyAlignment="1">
      <alignment horizontal="distributed" vertical="center" wrapText="1"/>
    </xf>
    <xf numFmtId="194" fontId="20" fillId="0" borderId="18" xfId="1" applyNumberFormat="1" applyFont="1" applyFill="1" applyBorder="1" applyAlignment="1">
      <alignment horizontal="right" vertical="center" wrapText="1"/>
    </xf>
    <xf numFmtId="0" fontId="16" fillId="0" borderId="0" xfId="863" applyFont="1" applyFill="1" applyAlignment="1"/>
    <xf numFmtId="0" fontId="16" fillId="0" borderId="0" xfId="863" applyFont="1" applyFill="1" applyAlignment="1">
      <alignment horizontal="right"/>
    </xf>
    <xf numFmtId="0" fontId="20" fillId="0" borderId="1" xfId="507" applyFont="1" applyFill="1" applyBorder="1" applyAlignment="1">
      <alignment horizontal="distributed" vertical="center" wrapText="1" indent="3"/>
    </xf>
    <xf numFmtId="41" fontId="28" fillId="0" borderId="1" xfId="0" applyNumberFormat="1" applyFont="1" applyFill="1" applyBorder="1" applyAlignment="1">
      <alignment horizontal="right" vertical="center" wrapText="1"/>
    </xf>
    <xf numFmtId="199" fontId="28" fillId="0" borderId="1" xfId="0" applyNumberFormat="1" applyFont="1" applyFill="1" applyBorder="1" applyAlignment="1">
      <alignment horizontal="right" vertical="center" wrapText="1"/>
    </xf>
    <xf numFmtId="41" fontId="16" fillId="0" borderId="1" xfId="509" applyNumberFormat="1" applyFont="1" applyFill="1" applyBorder="1" applyAlignment="1">
      <alignment horizontal="right" vertical="center" wrapText="1"/>
    </xf>
    <xf numFmtId="199" fontId="18" fillId="0" borderId="1" xfId="0" applyNumberFormat="1" applyFont="1" applyFill="1" applyBorder="1" applyAlignment="1">
      <alignment horizontal="right" vertical="center" wrapText="1"/>
    </xf>
    <xf numFmtId="41" fontId="20" fillId="0" borderId="1" xfId="509" applyNumberFormat="1" applyFont="1" applyFill="1" applyBorder="1" applyAlignment="1">
      <alignment horizontal="right" vertical="center" wrapText="1"/>
    </xf>
    <xf numFmtId="41" fontId="33" fillId="0" borderId="1" xfId="0" applyNumberFormat="1" applyFont="1" applyFill="1" applyBorder="1" applyAlignment="1"/>
    <xf numFmtId="0" fontId="16" fillId="0" borderId="1" xfId="1295" applyNumberFormat="1" applyFont="1" applyFill="1" applyBorder="1" applyAlignment="1">
      <alignment horizontal="left" vertical="center" wrapText="1"/>
    </xf>
    <xf numFmtId="0" fontId="28" fillId="0" borderId="1" xfId="0" applyFont="1" applyFill="1" applyBorder="1" applyAlignment="1">
      <alignment horizontal="distributed" vertical="center" wrapText="1"/>
    </xf>
    <xf numFmtId="0" fontId="20" fillId="0" borderId="1" xfId="507" applyFont="1" applyFill="1" applyBorder="1" applyAlignment="1">
      <alignment horizontal="left" vertical="center" wrapText="1"/>
    </xf>
    <xf numFmtId="0" fontId="16" fillId="0" borderId="1" xfId="1295" applyNumberFormat="1" applyFont="1" applyFill="1" applyBorder="1" applyAlignment="1">
      <alignment horizontal="left" vertical="center" wrapText="1" indent="2"/>
    </xf>
    <xf numFmtId="0" fontId="20" fillId="0" borderId="1" xfId="1295" applyNumberFormat="1" applyFont="1" applyFill="1" applyBorder="1" applyAlignment="1">
      <alignment horizontal="left" vertical="center" wrapText="1"/>
    </xf>
    <xf numFmtId="198" fontId="16" fillId="0" borderId="0" xfId="866" applyNumberFormat="1" applyFont="1" applyFill="1" applyBorder="1" applyAlignment="1" applyProtection="1">
      <alignment horizontal="left" vertical="center"/>
    </xf>
    <xf numFmtId="0" fontId="16" fillId="0" borderId="0" xfId="863" applyFont="1" applyFill="1" applyBorder="1" applyAlignment="1">
      <alignment vertical="center"/>
    </xf>
    <xf numFmtId="0" fontId="16" fillId="0" borderId="0" xfId="863" applyFont="1" applyFill="1" applyAlignment="1">
      <alignment vertical="center"/>
    </xf>
    <xf numFmtId="198" fontId="27" fillId="0" borderId="0" xfId="866" applyNumberFormat="1" applyFont="1" applyFill="1" applyBorder="1" applyAlignment="1" applyProtection="1">
      <alignment horizontal="right" vertical="center"/>
    </xf>
    <xf numFmtId="41" fontId="20" fillId="0" borderId="1" xfId="279" applyNumberFormat="1" applyFont="1" applyFill="1" applyBorder="1" applyAlignment="1">
      <alignment horizontal="right" vertical="center" wrapText="1"/>
    </xf>
    <xf numFmtId="199" fontId="20" fillId="0" borderId="1" xfId="3" applyNumberFormat="1" applyFont="1" applyFill="1" applyBorder="1" applyAlignment="1">
      <alignment horizontal="right" vertical="center" wrapText="1"/>
    </xf>
    <xf numFmtId="41" fontId="16" fillId="0" borderId="1" xfId="279" applyNumberFormat="1" applyFont="1" applyFill="1" applyBorder="1" applyAlignment="1">
      <alignment horizontal="right" vertical="center" wrapText="1"/>
    </xf>
    <xf numFmtId="41" fontId="31" fillId="0" borderId="1" xfId="0" applyNumberFormat="1" applyFont="1" applyFill="1" applyBorder="1" applyAlignment="1">
      <alignment horizontal="right" vertical="center" wrapText="1"/>
    </xf>
    <xf numFmtId="199" fontId="16" fillId="0" borderId="1" xfId="3" applyNumberFormat="1" applyFont="1" applyFill="1" applyBorder="1" applyAlignment="1">
      <alignment horizontal="right" vertical="center" wrapText="1"/>
    </xf>
    <xf numFmtId="41" fontId="30" fillId="0" borderId="1" xfId="0" applyNumberFormat="1" applyFont="1" applyFill="1" applyBorder="1" applyAlignment="1">
      <alignment horizontal="right" vertical="center" wrapText="1"/>
    </xf>
    <xf numFmtId="0" fontId="16" fillId="0" borderId="2" xfId="1295" applyNumberFormat="1" applyFont="1" applyFill="1" applyBorder="1" applyAlignment="1">
      <alignment horizontal="left" vertical="center" wrapText="1"/>
    </xf>
    <xf numFmtId="41" fontId="16" fillId="0" borderId="1" xfId="0" applyNumberFormat="1" applyFont="1" applyFill="1" applyBorder="1" applyAlignment="1" applyProtection="1">
      <alignment horizontal="right" vertical="center" wrapText="1"/>
    </xf>
    <xf numFmtId="41" fontId="18" fillId="0" borderId="1" xfId="0" applyNumberFormat="1" applyFont="1" applyFill="1" applyBorder="1" applyAlignment="1">
      <alignment horizontal="right" vertical="center" wrapText="1"/>
    </xf>
    <xf numFmtId="41" fontId="16" fillId="0" borderId="1" xfId="615" applyNumberFormat="1" applyFont="1" applyFill="1" applyBorder="1" applyAlignment="1">
      <alignment horizontal="right" vertical="center" wrapText="1"/>
    </xf>
    <xf numFmtId="41" fontId="20" fillId="0" borderId="1" xfId="0" applyNumberFormat="1" applyFont="1" applyFill="1" applyBorder="1" applyAlignment="1" applyProtection="1">
      <alignment horizontal="right" vertical="center" wrapText="1"/>
    </xf>
    <xf numFmtId="41" fontId="20" fillId="0" borderId="1" xfId="615" applyNumberFormat="1" applyFont="1" applyFill="1" applyBorder="1" applyAlignment="1">
      <alignment horizontal="right" vertical="center" wrapText="1"/>
    </xf>
    <xf numFmtId="49" fontId="16" fillId="0" borderId="7"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left" vertical="center" wrapText="1"/>
    </xf>
    <xf numFmtId="0" fontId="34" fillId="0" borderId="0" xfId="0" applyFont="1" applyAlignment="1"/>
    <xf numFmtId="0" fontId="0" fillId="0" borderId="0" xfId="0" applyAlignment="1">
      <alignment vertical="center"/>
    </xf>
    <xf numFmtId="0" fontId="11" fillId="0" borderId="0" xfId="1187" applyFont="1" applyFill="1" applyAlignment="1">
      <alignment horizontal="center" vertical="center"/>
    </xf>
    <xf numFmtId="0" fontId="18" fillId="0" borderId="0" xfId="1187" applyFont="1" applyFill="1" applyAlignment="1">
      <alignment horizontal="left" vertical="center"/>
    </xf>
    <xf numFmtId="0" fontId="18" fillId="0" borderId="0" xfId="0" applyFont="1" applyFill="1" applyAlignment="1">
      <alignment vertical="center"/>
    </xf>
    <xf numFmtId="0" fontId="18" fillId="0" borderId="0" xfId="1187" applyFont="1" applyFill="1" applyAlignment="1">
      <alignment horizontal="right" vertical="center"/>
    </xf>
    <xf numFmtId="195" fontId="20" fillId="0" borderId="18" xfId="509"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194" fontId="16" fillId="0" borderId="1" xfId="0" applyNumberFormat="1" applyFont="1" applyFill="1" applyBorder="1" applyAlignment="1">
      <alignment vertical="center" wrapText="1"/>
    </xf>
    <xf numFmtId="199" fontId="16" fillId="0" borderId="1" xfId="3" applyNumberFormat="1" applyFont="1" applyFill="1" applyBorder="1" applyAlignment="1">
      <alignment vertical="center" wrapText="1"/>
    </xf>
    <xf numFmtId="0" fontId="18" fillId="0" borderId="1" xfId="0" applyFont="1" applyBorder="1" applyAlignment="1">
      <alignment horizontal="left" vertical="center" wrapText="1"/>
    </xf>
    <xf numFmtId="0" fontId="28" fillId="0" borderId="1" xfId="0" applyFont="1" applyFill="1" applyBorder="1" applyAlignment="1">
      <alignment horizontal="center" vertical="center" wrapText="1"/>
    </xf>
    <xf numFmtId="194" fontId="20" fillId="0" borderId="1" xfId="0" applyNumberFormat="1" applyFont="1" applyFill="1" applyBorder="1" applyAlignment="1">
      <alignment vertical="center" wrapText="1"/>
    </xf>
    <xf numFmtId="199" fontId="20" fillId="0" borderId="1" xfId="3" applyNumberFormat="1" applyFont="1" applyFill="1" applyBorder="1" applyAlignment="1">
      <alignment vertical="center" wrapText="1"/>
    </xf>
    <xf numFmtId="0" fontId="0" fillId="0" borderId="14" xfId="0" applyFont="1" applyFill="1" applyBorder="1" applyAlignment="1">
      <alignment horizontal="left" vertical="center"/>
    </xf>
    <xf numFmtId="0" fontId="0" fillId="0" borderId="14" xfId="0" applyFill="1" applyBorder="1" applyAlignment="1">
      <alignment horizontal="left" vertical="center"/>
    </xf>
    <xf numFmtId="0" fontId="35" fillId="0" borderId="0" xfId="509" applyFont="1" applyProtection="1">
      <alignment vertical="center"/>
    </xf>
    <xf numFmtId="0" fontId="19" fillId="0" borderId="0" xfId="509" applyFont="1" applyAlignment="1" applyProtection="1">
      <alignment horizontal="center" vertical="center"/>
    </xf>
    <xf numFmtId="0" fontId="19" fillId="0" borderId="0" xfId="509" applyFont="1" applyProtection="1">
      <alignment vertical="center"/>
    </xf>
    <xf numFmtId="0" fontId="17" fillId="0" borderId="0" xfId="509" applyProtection="1">
      <alignment vertical="center"/>
    </xf>
    <xf numFmtId="0" fontId="17" fillId="2" borderId="0" xfId="509" applyFill="1" applyProtection="1">
      <alignment vertical="center"/>
    </xf>
    <xf numFmtId="195" fontId="17" fillId="0" borderId="0" xfId="509" applyNumberFormat="1" applyProtection="1">
      <alignment vertical="center"/>
    </xf>
    <xf numFmtId="0" fontId="2" fillId="0" borderId="0" xfId="509" applyFont="1" applyFill="1" applyAlignment="1" applyProtection="1">
      <alignment horizontal="center" vertical="center"/>
    </xf>
    <xf numFmtId="0" fontId="16" fillId="0" borderId="0" xfId="509" applyFont="1" applyFill="1" applyProtection="1">
      <alignment vertical="center"/>
    </xf>
    <xf numFmtId="195" fontId="16" fillId="0" borderId="0" xfId="509" applyNumberFormat="1" applyFont="1" applyFill="1" applyBorder="1" applyAlignment="1" applyProtection="1">
      <alignment horizontal="right" vertical="center"/>
    </xf>
    <xf numFmtId="0" fontId="20" fillId="0" borderId="1" xfId="509" applyFont="1" applyFill="1" applyBorder="1" applyAlignment="1" applyProtection="1">
      <alignment horizontal="distributed" vertical="center" wrapText="1" indent="3"/>
    </xf>
    <xf numFmtId="195" fontId="20" fillId="0" borderId="1" xfId="509" applyNumberFormat="1" applyFont="1" applyFill="1" applyBorder="1" applyAlignment="1" applyProtection="1">
      <alignment horizontal="center" vertical="center" wrapText="1"/>
    </xf>
    <xf numFmtId="0" fontId="20" fillId="0" borderId="1" xfId="0" applyFont="1" applyFill="1" applyBorder="1" applyAlignment="1" applyProtection="1">
      <alignment vertical="center" wrapText="1"/>
    </xf>
    <xf numFmtId="3" fontId="20" fillId="0" borderId="1" xfId="0" applyNumberFormat="1" applyFont="1" applyFill="1" applyBorder="1" applyAlignment="1" applyProtection="1">
      <alignment horizontal="right" vertical="center"/>
    </xf>
    <xf numFmtId="199" fontId="20" fillId="0" borderId="1" xfId="3" applyNumberFormat="1" applyFont="1" applyFill="1" applyBorder="1" applyAlignment="1" applyProtection="1">
      <alignment horizontal="right" vertical="center" wrapText="1"/>
      <protection locked="0"/>
    </xf>
    <xf numFmtId="0" fontId="16" fillId="0" borderId="1" xfId="0" applyFont="1" applyFill="1" applyBorder="1" applyAlignment="1" applyProtection="1">
      <alignment vertical="center" wrapText="1"/>
    </xf>
    <xf numFmtId="3" fontId="16" fillId="0" borderId="1" xfId="0" applyNumberFormat="1" applyFont="1" applyFill="1" applyBorder="1" applyAlignment="1" applyProtection="1">
      <alignment horizontal="right" vertical="center"/>
    </xf>
    <xf numFmtId="0" fontId="18" fillId="0" borderId="1" xfId="0" applyFont="1" applyBorder="1" applyAlignment="1" applyProtection="1">
      <alignment vertical="center" wrapText="1"/>
    </xf>
    <xf numFmtId="3" fontId="16" fillId="0" borderId="1" xfId="0" applyNumberFormat="1" applyFont="1" applyFill="1" applyBorder="1" applyAlignment="1" applyProtection="1">
      <alignment horizontal="right" vertical="center"/>
      <protection locked="0"/>
    </xf>
    <xf numFmtId="0" fontId="18" fillId="0" borderId="1" xfId="0" applyFont="1" applyFill="1" applyBorder="1" applyAlignment="1" applyProtection="1">
      <alignment vertical="center" wrapText="1"/>
    </xf>
    <xf numFmtId="0" fontId="18" fillId="3" borderId="1" xfId="0" applyFont="1" applyFill="1" applyBorder="1" applyAlignment="1" applyProtection="1">
      <alignment vertical="center" wrapText="1"/>
    </xf>
    <xf numFmtId="3" fontId="16" fillId="2" borderId="1" xfId="0" applyNumberFormat="1" applyFont="1" applyFill="1" applyBorder="1" applyAlignment="1" applyProtection="1">
      <alignment horizontal="right" vertical="center"/>
    </xf>
    <xf numFmtId="3" fontId="16" fillId="2" borderId="1" xfId="0" applyNumberFormat="1" applyFont="1" applyFill="1" applyBorder="1" applyAlignment="1" applyProtection="1">
      <alignment horizontal="right" vertical="center"/>
      <protection locked="0"/>
    </xf>
    <xf numFmtId="0" fontId="16" fillId="2" borderId="1" xfId="0" applyFont="1" applyFill="1" applyBorder="1" applyAlignment="1" applyProtection="1">
      <alignment vertical="center" wrapText="1"/>
    </xf>
    <xf numFmtId="0" fontId="28" fillId="0" borderId="1" xfId="0" applyFont="1" applyFill="1" applyBorder="1" applyAlignment="1" applyProtection="1">
      <alignment vertical="center" wrapText="1"/>
    </xf>
    <xf numFmtId="3" fontId="20" fillId="2" borderId="1" xfId="0" applyNumberFormat="1" applyFont="1" applyFill="1" applyBorder="1" applyAlignment="1" applyProtection="1">
      <alignment horizontal="right" vertical="center"/>
    </xf>
    <xf numFmtId="3" fontId="20" fillId="0" borderId="1" xfId="0" applyNumberFormat="1" applyFont="1" applyFill="1" applyBorder="1" applyAlignment="1" applyProtection="1">
      <alignment horizontal="right" vertical="center"/>
      <protection locked="0"/>
    </xf>
    <xf numFmtId="0" fontId="16" fillId="3" borderId="1" xfId="0" applyFont="1" applyFill="1" applyBorder="1" applyAlignment="1" applyProtection="1">
      <alignment vertical="center" wrapText="1"/>
    </xf>
    <xf numFmtId="49" fontId="18" fillId="2" borderId="1" xfId="522" applyNumberFormat="1" applyFont="1" applyFill="1" applyBorder="1" applyAlignment="1" applyProtection="1">
      <alignment vertical="center" wrapText="1"/>
    </xf>
    <xf numFmtId="49" fontId="28" fillId="0" borderId="1" xfId="522" applyNumberFormat="1" applyFont="1" applyFill="1" applyBorder="1" applyAlignment="1" applyProtection="1">
      <alignment vertical="center" wrapText="1"/>
    </xf>
    <xf numFmtId="49" fontId="18" fillId="0" borderId="1" xfId="522" applyNumberFormat="1" applyFont="1" applyFill="1" applyBorder="1" applyAlignment="1" applyProtection="1">
      <alignment vertical="center" wrapText="1"/>
    </xf>
    <xf numFmtId="49" fontId="18" fillId="3" borderId="1" xfId="522" applyNumberFormat="1" applyFont="1" applyFill="1" applyBorder="1" applyAlignment="1" applyProtection="1">
      <alignment vertical="center" wrapText="1"/>
    </xf>
    <xf numFmtId="0" fontId="20" fillId="0" borderId="1" xfId="509" applyFont="1" applyFill="1" applyBorder="1" applyAlignment="1" applyProtection="1">
      <alignment horizontal="distributed" vertical="center" wrapText="1" indent="1"/>
    </xf>
    <xf numFmtId="0" fontId="20" fillId="0" borderId="1" xfId="509" applyFont="1" applyFill="1" applyBorder="1" applyAlignment="1" applyProtection="1">
      <alignment horizontal="left" vertical="center" wrapText="1"/>
    </xf>
    <xf numFmtId="0" fontId="16" fillId="0" borderId="1" xfId="509" applyFont="1" applyFill="1" applyBorder="1" applyAlignment="1" applyProtection="1">
      <alignment horizontal="left" vertical="center" wrapText="1"/>
    </xf>
    <xf numFmtId="0" fontId="17" fillId="2" borderId="1" xfId="509" applyFill="1" applyBorder="1" applyProtection="1">
      <alignment vertical="center"/>
    </xf>
    <xf numFmtId="0" fontId="16" fillId="2" borderId="1" xfId="509" applyFont="1" applyFill="1" applyBorder="1" applyAlignment="1" applyProtection="1">
      <alignment horizontal="left" vertical="center" wrapText="1"/>
    </xf>
    <xf numFmtId="0" fontId="16" fillId="0" borderId="1" xfId="510" applyFont="1" applyFill="1" applyBorder="1" applyAlignment="1" applyProtection="1">
      <alignment horizontal="left" vertical="center" wrapText="1"/>
    </xf>
    <xf numFmtId="199" fontId="20" fillId="0" borderId="1" xfId="3" applyNumberFormat="1" applyFont="1" applyFill="1" applyBorder="1" applyAlignment="1" applyProtection="1">
      <alignment horizontal="right" vertical="center" wrapText="1"/>
    </xf>
    <xf numFmtId="0" fontId="20" fillId="0" borderId="1" xfId="510" applyFont="1" applyFill="1" applyBorder="1" applyAlignment="1" applyProtection="1">
      <alignment horizontal="left" vertical="center" wrapText="1"/>
    </xf>
    <xf numFmtId="0" fontId="35" fillId="0" borderId="0" xfId="509" applyFont="1">
      <alignment vertical="center"/>
    </xf>
    <xf numFmtId="0" fontId="19" fillId="0" borderId="0" xfId="509" applyFont="1" applyAlignment="1">
      <alignment horizontal="center" vertical="center"/>
    </xf>
    <xf numFmtId="0" fontId="19" fillId="0" borderId="0" xfId="509" applyFont="1">
      <alignment vertical="center"/>
    </xf>
    <xf numFmtId="195" fontId="17" fillId="0" borderId="0" xfId="509" applyNumberFormat="1">
      <alignment vertical="center"/>
    </xf>
    <xf numFmtId="0" fontId="2" fillId="0" borderId="0" xfId="509" applyFont="1" applyFill="1" applyAlignment="1">
      <alignment horizontal="center" vertical="center"/>
    </xf>
    <xf numFmtId="0" fontId="16" fillId="0" borderId="0" xfId="509" applyFont="1" applyFill="1">
      <alignment vertical="center"/>
    </xf>
    <xf numFmtId="0" fontId="36" fillId="0" borderId="0" xfId="509" applyFont="1" applyFill="1">
      <alignment vertical="center"/>
    </xf>
    <xf numFmtId="195" fontId="16" fillId="0" borderId="0" xfId="509" applyNumberFormat="1" applyFont="1" applyFill="1" applyAlignment="1">
      <alignment horizontal="right" vertical="center"/>
    </xf>
    <xf numFmtId="0" fontId="20" fillId="0" borderId="1" xfId="509" applyFont="1" applyFill="1" applyBorder="1" applyAlignment="1">
      <alignment horizontal="distributed" vertical="center" wrapText="1" indent="3"/>
    </xf>
    <xf numFmtId="49" fontId="28" fillId="0" borderId="1" xfId="522" applyNumberFormat="1" applyFont="1" applyFill="1" applyBorder="1" applyAlignment="1">
      <alignment vertical="center" wrapText="1"/>
    </xf>
    <xf numFmtId="201" fontId="20" fillId="0" borderId="1" xfId="1" applyNumberFormat="1" applyFont="1" applyFill="1" applyBorder="1" applyAlignment="1">
      <alignment horizontal="right" vertical="center" wrapText="1"/>
    </xf>
    <xf numFmtId="49" fontId="18" fillId="0" borderId="1" xfId="522" applyNumberFormat="1" applyFont="1" applyFill="1" applyBorder="1" applyAlignment="1">
      <alignment vertical="center" wrapText="1"/>
    </xf>
    <xf numFmtId="201" fontId="16" fillId="0" borderId="1" xfId="1" applyNumberFormat="1" applyFont="1" applyFill="1" applyBorder="1" applyAlignment="1">
      <alignment horizontal="right" vertical="center" wrapText="1"/>
    </xf>
    <xf numFmtId="49" fontId="18" fillId="0" borderId="1" xfId="522" applyNumberFormat="1" applyFont="1" applyBorder="1" applyAlignment="1">
      <alignment vertical="center" wrapText="1"/>
    </xf>
    <xf numFmtId="201" fontId="16" fillId="2" borderId="1" xfId="1" applyNumberFormat="1" applyFont="1" applyFill="1" applyBorder="1" applyAlignment="1">
      <alignment horizontal="right" vertical="center" wrapText="1"/>
    </xf>
    <xf numFmtId="49" fontId="18" fillId="2" borderId="1" xfId="522" applyNumberFormat="1" applyFont="1" applyFill="1" applyBorder="1" applyAlignment="1">
      <alignment vertical="center" wrapText="1"/>
    </xf>
    <xf numFmtId="0" fontId="20" fillId="0" borderId="1" xfId="509" applyFont="1" applyFill="1" applyBorder="1" applyAlignment="1">
      <alignment vertical="center" wrapText="1"/>
    </xf>
    <xf numFmtId="0" fontId="16" fillId="2" borderId="1" xfId="509" applyFont="1" applyFill="1" applyBorder="1" applyAlignment="1">
      <alignment vertical="center" wrapText="1"/>
    </xf>
    <xf numFmtId="0" fontId="16" fillId="0" borderId="1" xfId="509" applyFont="1" applyFill="1" applyBorder="1" applyAlignment="1">
      <alignment horizontal="left" vertical="center"/>
    </xf>
    <xf numFmtId="0" fontId="20" fillId="0" borderId="1" xfId="509" applyFont="1" applyFill="1" applyBorder="1" applyAlignment="1">
      <alignment horizontal="distributed" vertical="center" indent="1"/>
    </xf>
    <xf numFmtId="0" fontId="20" fillId="0" borderId="1" xfId="510" applyFont="1" applyFill="1" applyBorder="1" applyAlignment="1">
      <alignment horizontal="left" vertical="center"/>
    </xf>
    <xf numFmtId="0" fontId="16" fillId="2" borderId="1" xfId="509" applyFont="1" applyFill="1" applyBorder="1" applyAlignment="1">
      <alignment horizontal="left" vertical="center"/>
    </xf>
    <xf numFmtId="195" fontId="16" fillId="2" borderId="1" xfId="509" applyNumberFormat="1" applyFont="1" applyFill="1" applyBorder="1" applyAlignment="1">
      <alignment horizontal="right" vertical="center" wrapText="1"/>
    </xf>
    <xf numFmtId="0" fontId="35" fillId="0" borderId="0" xfId="509" applyFont="1" applyFill="1" applyProtection="1">
      <alignment vertical="center"/>
    </xf>
    <xf numFmtId="0" fontId="19" fillId="0" borderId="0" xfId="509" applyFont="1" applyFill="1" applyAlignment="1" applyProtection="1">
      <alignment horizontal="center" vertical="center"/>
    </xf>
    <xf numFmtId="0" fontId="17" fillId="0" borderId="0" xfId="509" applyFill="1" applyProtection="1">
      <alignment vertical="center"/>
    </xf>
    <xf numFmtId="195" fontId="17" fillId="0" borderId="0" xfId="509" applyNumberFormat="1" applyFill="1" applyProtection="1">
      <alignment vertical="center"/>
    </xf>
    <xf numFmtId="3" fontId="20" fillId="2" borderId="1" xfId="0" applyNumberFormat="1" applyFont="1" applyFill="1" applyBorder="1" applyAlignment="1" applyProtection="1">
      <alignment horizontal="right" vertical="center"/>
      <protection locked="0"/>
    </xf>
    <xf numFmtId="0" fontId="20" fillId="0" borderId="1" xfId="510" applyFont="1" applyFill="1" applyBorder="1" applyAlignment="1" applyProtection="1">
      <alignment horizontal="left" vertical="center"/>
    </xf>
    <xf numFmtId="0" fontId="16" fillId="0" borderId="1" xfId="509" applyFont="1" applyFill="1" applyBorder="1" applyAlignment="1" applyProtection="1">
      <alignment horizontal="left" vertical="center"/>
    </xf>
    <xf numFmtId="195" fontId="13" fillId="0" borderId="1" xfId="0" applyNumberFormat="1" applyFont="1" applyBorder="1" applyAlignment="1" applyProtection="1">
      <alignment vertical="center"/>
      <protection locked="0"/>
    </xf>
    <xf numFmtId="0" fontId="1" fillId="0" borderId="0" xfId="0" applyFont="1" applyFill="1" applyBorder="1" applyAlignment="1"/>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9" xfId="0" applyFont="1" applyFill="1" applyBorder="1" applyAlignment="1">
      <alignment horizontal="center" vertical="center"/>
    </xf>
    <xf numFmtId="0" fontId="18" fillId="0" borderId="0" xfId="0" applyFont="1" applyAlignment="1">
      <alignment horizontal="right"/>
    </xf>
    <xf numFmtId="0" fontId="20" fillId="0" borderId="2" xfId="502" applyFont="1" applyBorder="1" applyAlignment="1">
      <alignment horizontal="center" vertical="center"/>
    </xf>
    <xf numFmtId="0" fontId="20" fillId="0" borderId="18" xfId="502" applyFont="1" applyBorder="1" applyAlignment="1">
      <alignment horizontal="center" vertical="center"/>
    </xf>
    <xf numFmtId="0" fontId="20" fillId="0" borderId="15" xfId="502" applyFont="1" applyBorder="1" applyAlignment="1">
      <alignment horizontal="center" vertical="center"/>
    </xf>
    <xf numFmtId="0" fontId="20" fillId="0" borderId="4" xfId="502" applyFont="1" applyBorder="1" applyAlignment="1">
      <alignment horizontal="center" vertical="center"/>
    </xf>
    <xf numFmtId="49" fontId="20" fillId="0" borderId="1" xfId="1313" applyNumberFormat="1" applyFont="1" applyFill="1" applyBorder="1" applyAlignment="1" applyProtection="1">
      <alignment horizontal="center" vertical="center"/>
    </xf>
    <xf numFmtId="0" fontId="39" fillId="0" borderId="1" xfId="0" applyFont="1" applyFill="1" applyBorder="1" applyAlignment="1">
      <alignment horizontal="center"/>
    </xf>
    <xf numFmtId="0" fontId="39" fillId="0" borderId="1" xfId="0" applyFont="1" applyFill="1" applyBorder="1" applyAlignment="1"/>
    <xf numFmtId="202" fontId="39" fillId="0" borderId="1" xfId="0" applyNumberFormat="1" applyFont="1" applyFill="1" applyBorder="1" applyAlignment="1"/>
    <xf numFmtId="0" fontId="5" fillId="0" borderId="0" xfId="0" applyFont="1" applyFill="1" applyBorder="1" applyAlignment="1">
      <alignment horizontal="left" vertical="top" wrapText="1"/>
    </xf>
    <xf numFmtId="0" fontId="40" fillId="0" borderId="0" xfId="1267" applyFont="1" applyAlignment="1"/>
    <xf numFmtId="0" fontId="20" fillId="0" borderId="1" xfId="502" applyFont="1" applyBorder="1" applyAlignment="1">
      <alignment horizontal="center" vertical="center" wrapText="1"/>
    </xf>
    <xf numFmtId="0" fontId="20" fillId="0" borderId="1" xfId="0" applyFont="1" applyBorder="1" applyAlignment="1">
      <alignment horizontal="left" vertical="center"/>
    </xf>
    <xf numFmtId="194" fontId="20" fillId="0" borderId="1" xfId="1" applyNumberFormat="1" applyFont="1" applyBorder="1" applyAlignment="1">
      <alignment horizontal="right" vertical="center" wrapText="1"/>
    </xf>
    <xf numFmtId="199" fontId="17" fillId="0" borderId="0" xfId="3" applyNumberFormat="1" applyFont="1" applyFill="1" applyBorder="1" applyAlignment="1" applyProtection="1">
      <alignment vertical="center"/>
    </xf>
    <xf numFmtId="0" fontId="18" fillId="0" borderId="1" xfId="0" applyFont="1" applyBorder="1" applyAlignment="1">
      <alignment horizontal="left" vertical="center"/>
    </xf>
    <xf numFmtId="49" fontId="16" fillId="0" borderId="1" xfId="1" applyNumberFormat="1" applyFont="1" applyBorder="1" applyAlignment="1">
      <alignment horizontal="right" vertical="center" wrapText="1"/>
    </xf>
    <xf numFmtId="194" fontId="18" fillId="0" borderId="8" xfId="0" applyNumberFormat="1" applyFont="1" applyBorder="1" applyAlignment="1">
      <alignment horizontal="right" vertical="center" wrapText="1"/>
    </xf>
    <xf numFmtId="194" fontId="28" fillId="0" borderId="8" xfId="0" applyNumberFormat="1" applyFont="1" applyBorder="1" applyAlignment="1">
      <alignment horizontal="right" vertical="center" wrapText="1"/>
    </xf>
    <xf numFmtId="0" fontId="17" fillId="0" borderId="0" xfId="509" applyFont="1" applyFill="1">
      <alignment vertical="center"/>
    </xf>
    <xf numFmtId="0" fontId="17" fillId="0" borderId="0" xfId="509" applyFont="1">
      <alignment vertical="center"/>
    </xf>
    <xf numFmtId="195" fontId="17" fillId="0" borderId="0" xfId="509" applyNumberFormat="1" applyFont="1">
      <alignment vertical="center"/>
    </xf>
    <xf numFmtId="0" fontId="32" fillId="0" borderId="0" xfId="1187" applyFont="1" applyAlignment="1">
      <alignment horizontal="center" vertical="center"/>
    </xf>
    <xf numFmtId="0" fontId="11" fillId="0" borderId="0" xfId="1187" applyFont="1" applyAlignment="1">
      <alignment horizontal="center" vertical="center"/>
    </xf>
    <xf numFmtId="0" fontId="18" fillId="0" borderId="0" xfId="1187" applyFont="1" applyFill="1" applyAlignment="1">
      <alignment horizontal="left"/>
    </xf>
    <xf numFmtId="203" fontId="41" fillId="0" borderId="1" xfId="0" applyNumberFormat="1" applyFont="1" applyFill="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203" fontId="20" fillId="0" borderId="1" xfId="562" applyNumberFormat="1" applyFont="1" applyFill="1" applyBorder="1" applyAlignment="1">
      <alignment horizontal="center" vertical="center"/>
    </xf>
    <xf numFmtId="0" fontId="11" fillId="0" borderId="0" xfId="1187" applyFont="1" applyBorder="1" applyAlignment="1">
      <alignment horizontal="center" vertical="center"/>
    </xf>
    <xf numFmtId="0" fontId="18" fillId="0" borderId="0" xfId="1187" applyFont="1" applyBorder="1" applyAlignment="1">
      <alignment horizontal="left" vertical="center"/>
    </xf>
    <xf numFmtId="0" fontId="18" fillId="0" borderId="0" xfId="1187" applyFont="1" applyBorder="1" applyAlignment="1">
      <alignment horizontal="right" vertical="center"/>
    </xf>
    <xf numFmtId="0" fontId="20" fillId="0" borderId="1" xfId="0" applyFont="1" applyBorder="1" applyAlignment="1">
      <alignment horizontal="center" vertical="center" wrapText="1"/>
    </xf>
    <xf numFmtId="202" fontId="28" fillId="0" borderId="1" xfId="875" applyNumberFormat="1" applyFont="1" applyFill="1" applyBorder="1" applyAlignment="1">
      <alignment horizontal="left" vertical="center"/>
    </xf>
    <xf numFmtId="194" fontId="28" fillId="0" borderId="1" xfId="875" applyNumberFormat="1" applyFont="1" applyFill="1" applyBorder="1" applyAlignment="1">
      <alignment horizontal="right" vertical="center" wrapText="1"/>
    </xf>
    <xf numFmtId="202" fontId="18" fillId="0" borderId="1" xfId="875" applyNumberFormat="1" applyFont="1" applyFill="1" applyBorder="1" applyAlignment="1">
      <alignment horizontal="left" vertical="center"/>
    </xf>
    <xf numFmtId="194" fontId="18" fillId="0" borderId="1" xfId="875" applyNumberFormat="1" applyFont="1" applyFill="1" applyBorder="1" applyAlignment="1">
      <alignment horizontal="right" vertical="center" wrapText="1"/>
    </xf>
    <xf numFmtId="194" fontId="18" fillId="0" borderId="1" xfId="0" applyNumberFormat="1" applyFont="1" applyBorder="1" applyAlignment="1">
      <alignment horizontal="right" vertical="center" wrapText="1"/>
    </xf>
    <xf numFmtId="0" fontId="28" fillId="0" borderId="1" xfId="875" applyFont="1" applyFill="1" applyBorder="1" applyAlignment="1">
      <alignment horizontal="center" vertical="center"/>
    </xf>
    <xf numFmtId="0" fontId="8" fillId="0" borderId="0" xfId="509" applyFont="1" applyFill="1" applyAlignment="1">
      <alignment horizontal="center" vertical="center" wrapText="1"/>
    </xf>
    <xf numFmtId="0" fontId="13" fillId="0" borderId="0" xfId="509" applyFont="1" applyFill="1">
      <alignment vertical="center"/>
    </xf>
    <xf numFmtId="195" fontId="17" fillId="0" borderId="0" xfId="509" applyNumberFormat="1" applyFill="1">
      <alignment vertical="center"/>
    </xf>
    <xf numFmtId="0" fontId="18" fillId="0" borderId="0" xfId="509" applyFont="1" applyFill="1">
      <alignment vertical="center"/>
    </xf>
    <xf numFmtId="195" fontId="16" fillId="0" borderId="0" xfId="509" applyNumberFormat="1" applyFont="1" applyFill="1" applyBorder="1" applyAlignment="1">
      <alignment horizontal="right" vertical="center"/>
    </xf>
    <xf numFmtId="49" fontId="20" fillId="0" borderId="1" xfId="0" applyNumberFormat="1" applyFont="1" applyFill="1" applyBorder="1" applyAlignment="1">
      <alignment vertical="center" wrapText="1"/>
    </xf>
    <xf numFmtId="194" fontId="20" fillId="0" borderId="1" xfId="1" applyNumberFormat="1" applyFont="1" applyFill="1" applyBorder="1" applyAlignment="1" applyProtection="1">
      <alignment horizontal="right" vertical="center" wrapText="1" shrinkToFit="1"/>
      <protection locked="0"/>
    </xf>
    <xf numFmtId="199" fontId="20" fillId="0" borderId="1" xfId="3" applyNumberFormat="1" applyFont="1" applyFill="1" applyBorder="1" applyAlignment="1" applyProtection="1">
      <alignment horizontal="right" vertical="center" wrapText="1" shrinkToFit="1"/>
      <protection locked="0"/>
    </xf>
    <xf numFmtId="49" fontId="16" fillId="0" borderId="1" xfId="0" applyNumberFormat="1" applyFont="1" applyFill="1" applyBorder="1" applyAlignment="1">
      <alignment vertical="center" wrapText="1"/>
    </xf>
    <xf numFmtId="194" fontId="16" fillId="0" borderId="1" xfId="1" applyNumberFormat="1" applyFont="1" applyFill="1" applyBorder="1" applyAlignment="1" applyProtection="1">
      <alignment horizontal="right" vertical="center" wrapText="1"/>
      <protection locked="0"/>
    </xf>
    <xf numFmtId="49" fontId="20" fillId="0" borderId="1" xfId="0" applyNumberFormat="1" applyFont="1" applyFill="1" applyBorder="1" applyAlignment="1">
      <alignment horizontal="center" vertical="center" wrapText="1"/>
    </xf>
    <xf numFmtId="194" fontId="20" fillId="0" borderId="1" xfId="1" applyNumberFormat="1" applyFont="1" applyFill="1" applyBorder="1" applyAlignment="1" applyProtection="1">
      <alignment horizontal="right" vertical="center" wrapText="1"/>
      <protection locked="0"/>
    </xf>
    <xf numFmtId="194" fontId="16" fillId="0" borderId="1" xfId="1" applyNumberFormat="1" applyFont="1" applyFill="1" applyBorder="1" applyAlignment="1" applyProtection="1">
      <alignment horizontal="right" vertical="center" wrapText="1" shrinkToFit="1"/>
      <protection locked="0"/>
    </xf>
    <xf numFmtId="194" fontId="16" fillId="0" borderId="1" xfId="1" applyNumberFormat="1" applyFont="1" applyFill="1" applyBorder="1" applyAlignment="1" applyProtection="1">
      <alignment horizontal="right" wrapText="1"/>
      <protection locked="0"/>
    </xf>
    <xf numFmtId="0" fontId="28" fillId="0" borderId="1" xfId="0" applyFont="1" applyFill="1" applyBorder="1" applyAlignment="1">
      <alignment vertical="center" wrapText="1"/>
    </xf>
    <xf numFmtId="0" fontId="18" fillId="0" borderId="1" xfId="0" applyFont="1" applyFill="1" applyBorder="1" applyAlignment="1">
      <alignment vertical="center" wrapText="1"/>
    </xf>
    <xf numFmtId="194" fontId="20" fillId="0" borderId="1" xfId="1" applyNumberFormat="1" applyFont="1" applyFill="1" applyBorder="1" applyAlignment="1" applyProtection="1">
      <alignment vertical="center" wrapText="1"/>
      <protection locked="0"/>
    </xf>
    <xf numFmtId="0" fontId="20" fillId="0" borderId="1" xfId="509" applyFont="1" applyFill="1" applyBorder="1" applyAlignment="1">
      <alignment horizontal="center" vertical="center" wrapText="1"/>
    </xf>
    <xf numFmtId="0" fontId="20" fillId="0" borderId="0" xfId="509" applyFont="1" applyFill="1" applyAlignment="1">
      <alignment horizontal="center" vertical="center" wrapText="1"/>
    </xf>
    <xf numFmtId="0" fontId="17" fillId="0" borderId="0" xfId="510" applyFill="1">
      <alignment vertical="center"/>
    </xf>
    <xf numFmtId="195" fontId="16" fillId="0" borderId="0" xfId="509" applyNumberFormat="1" applyFont="1" applyFill="1" applyBorder="1" applyAlignment="1">
      <alignment horizontal="left" vertical="center"/>
    </xf>
    <xf numFmtId="0" fontId="20" fillId="0" borderId="1" xfId="509" applyNumberFormat="1" applyFont="1" applyFill="1" applyBorder="1" applyAlignment="1">
      <alignment vertical="center" wrapText="1"/>
    </xf>
    <xf numFmtId="0" fontId="16" fillId="0" borderId="1" xfId="509" applyFont="1" applyFill="1" applyBorder="1" applyAlignment="1">
      <alignment horizontal="left" vertical="center" wrapText="1"/>
    </xf>
    <xf numFmtId="0" fontId="16" fillId="0" borderId="1" xfId="509" applyNumberFormat="1" applyFont="1" applyFill="1" applyBorder="1" applyAlignment="1">
      <alignment vertical="center" wrapText="1"/>
    </xf>
    <xf numFmtId="49" fontId="20" fillId="0" borderId="1" xfId="0" applyNumberFormat="1" applyFont="1" applyFill="1" applyBorder="1" applyAlignment="1" applyProtection="1">
      <alignment horizontal="distributed" vertical="center" wrapText="1"/>
    </xf>
    <xf numFmtId="0" fontId="20" fillId="0" borderId="1" xfId="509" applyNumberFormat="1" applyFont="1" applyFill="1" applyBorder="1" applyAlignment="1" applyProtection="1">
      <alignment vertical="center" wrapText="1"/>
    </xf>
    <xf numFmtId="0" fontId="20" fillId="0" borderId="1" xfId="509" applyFont="1" applyFill="1" applyBorder="1" applyAlignment="1">
      <alignment horizontal="distributed" vertical="center" wrapText="1" indent="2"/>
    </xf>
    <xf numFmtId="195" fontId="20" fillId="0" borderId="0" xfId="509" applyNumberFormat="1" applyFont="1" applyFill="1" applyAlignment="1">
      <alignment horizontal="center" vertical="center" wrapText="1"/>
    </xf>
    <xf numFmtId="194" fontId="16" fillId="0" borderId="1" xfId="247" applyNumberFormat="1" applyFont="1" applyFill="1" applyBorder="1" applyAlignment="1" applyProtection="1">
      <alignment vertical="center" wrapText="1"/>
    </xf>
    <xf numFmtId="199" fontId="16" fillId="0" borderId="1" xfId="3" applyNumberFormat="1" applyFont="1" applyFill="1" applyBorder="1" applyAlignment="1" applyProtection="1">
      <alignment vertical="center" wrapText="1"/>
      <protection locked="0"/>
    </xf>
    <xf numFmtId="0" fontId="35" fillId="0" borderId="0" xfId="510" applyFont="1" applyFill="1" applyAlignment="1">
      <alignment horizontal="center" vertical="center"/>
    </xf>
    <xf numFmtId="49" fontId="16" fillId="0" borderId="1" xfId="247" applyNumberFormat="1" applyFont="1" applyFill="1" applyBorder="1" applyAlignment="1" applyProtection="1">
      <alignment horizontal="left" vertical="center" wrapText="1"/>
    </xf>
    <xf numFmtId="0" fontId="16" fillId="0" borderId="1" xfId="509" applyNumberFormat="1" applyFont="1" applyFill="1" applyBorder="1" applyAlignment="1">
      <alignment horizontal="left" vertical="center" wrapText="1"/>
    </xf>
    <xf numFmtId="199" fontId="16" fillId="0" borderId="1" xfId="671" applyNumberFormat="1" applyFont="1" applyFill="1" applyBorder="1" applyAlignment="1" applyProtection="1">
      <alignment vertical="center" wrapText="1"/>
      <protection locked="0"/>
    </xf>
    <xf numFmtId="194" fontId="0" fillId="0" borderId="0" xfId="0" applyNumberFormat="1" applyFill="1" applyAlignment="1"/>
    <xf numFmtId="195" fontId="16" fillId="0" borderId="1" xfId="510" applyNumberFormat="1" applyFont="1" applyFill="1" applyBorder="1" applyAlignment="1" applyProtection="1">
      <alignment vertical="center" wrapText="1"/>
      <protection locked="0"/>
    </xf>
    <xf numFmtId="0" fontId="20" fillId="0" borderId="1" xfId="509" applyNumberFormat="1" applyFont="1" applyFill="1" applyBorder="1" applyAlignment="1">
      <alignment horizontal="left" vertical="center" wrapText="1"/>
    </xf>
    <xf numFmtId="3" fontId="0" fillId="0" borderId="0" xfId="0" applyNumberFormat="1" applyFill="1" applyAlignment="1"/>
    <xf numFmtId="0" fontId="20" fillId="2" borderId="0" xfId="509" applyFont="1" applyFill="1" applyAlignment="1" applyProtection="1">
      <alignment horizontal="center" vertical="center" wrapText="1"/>
    </xf>
    <xf numFmtId="0" fontId="16" fillId="2" borderId="0" xfId="509" applyFont="1" applyFill="1" applyProtection="1">
      <alignment vertical="center"/>
    </xf>
    <xf numFmtId="0" fontId="17" fillId="2" borderId="0" xfId="510" applyFill="1" applyProtection="1">
      <alignment vertical="center"/>
    </xf>
    <xf numFmtId="195" fontId="17" fillId="2" borderId="0" xfId="509" applyNumberFormat="1" applyFill="1" applyProtection="1">
      <alignment vertical="center"/>
    </xf>
    <xf numFmtId="0" fontId="0" fillId="0" borderId="0" xfId="0" applyAlignment="1" applyProtection="1"/>
    <xf numFmtId="0" fontId="0" fillId="0" borderId="0" xfId="0" applyFill="1" applyAlignment="1" applyProtection="1"/>
    <xf numFmtId="0" fontId="36" fillId="0" borderId="0" xfId="509" applyFont="1" applyFill="1" applyProtection="1">
      <alignment vertical="center"/>
    </xf>
    <xf numFmtId="0" fontId="20" fillId="0" borderId="1" xfId="509" applyFont="1" applyFill="1" applyBorder="1" applyAlignment="1" applyProtection="1">
      <alignment horizontal="center" vertical="center" wrapText="1"/>
    </xf>
    <xf numFmtId="195" fontId="20" fillId="0" borderId="0" xfId="509" applyNumberFormat="1" applyFont="1" applyFill="1" applyAlignment="1" applyProtection="1">
      <alignment horizontal="center" vertical="center" wrapText="1"/>
    </xf>
    <xf numFmtId="0" fontId="35" fillId="0" borderId="0" xfId="510" applyFont="1" applyFill="1" applyAlignment="1" applyProtection="1">
      <alignment horizontal="center" vertical="center"/>
    </xf>
    <xf numFmtId="0" fontId="16" fillId="0" borderId="1" xfId="509" applyNumberFormat="1" applyFont="1" applyFill="1" applyBorder="1" applyAlignment="1" applyProtection="1">
      <alignment vertical="center" wrapText="1"/>
    </xf>
    <xf numFmtId="0" fontId="20" fillId="0" borderId="1" xfId="509" applyNumberFormat="1" applyFont="1" applyFill="1" applyBorder="1" applyAlignment="1" applyProtection="1">
      <alignment horizontal="distributed" vertical="center"/>
    </xf>
  </cellXfs>
  <cellStyles count="132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数量 2 3" xfId="49"/>
    <cellStyle name="输入 5 3" xfId="50"/>
    <cellStyle name="常规 4 2 2" xfId="51"/>
    <cellStyle name="常规 4 4" xfId="52"/>
    <cellStyle name="好_Book1" xfId="53"/>
    <cellStyle name="强调文字颜色 2 3 2" xfId="54"/>
    <cellStyle name="汇总 6" xfId="55"/>
    <cellStyle name="Accent5 9" xfId="56"/>
    <cellStyle name="链接单元格 5" xfId="57"/>
    <cellStyle name="常规 440" xfId="58"/>
    <cellStyle name="常规 435" xfId="59"/>
    <cellStyle name="输出 3" xfId="60"/>
    <cellStyle name="Accent1 5" xfId="61"/>
    <cellStyle name="百分比 2 8 2" xfId="62"/>
    <cellStyle name="Accent2 - 40%" xfId="63"/>
    <cellStyle name="常规 3 4 3" xfId="64"/>
    <cellStyle name="常规 26 2" xfId="65"/>
    <cellStyle name="计算 2" xfId="66"/>
    <cellStyle name="汇总 3 5" xfId="67"/>
    <cellStyle name="常规 7 3" xfId="68"/>
    <cellStyle name="千位分隔 11 2" xfId="69"/>
    <cellStyle name="Accent6 4" xfId="70"/>
    <cellStyle name="汇总 4 2 2 2" xfId="71"/>
    <cellStyle name="好_0605石屏县 2 2" xfId="72"/>
    <cellStyle name="Input [yellow] 4" xfId="73"/>
    <cellStyle name="日期" xfId="74"/>
    <cellStyle name="Accent2 - 60%" xfId="75"/>
    <cellStyle name="60% - 强调文字颜色 6 3 2" xfId="76"/>
    <cellStyle name="千位分隔 4 6" xfId="77"/>
    <cellStyle name="Accent4 5" xfId="78"/>
    <cellStyle name="差_Book1 2" xfId="79"/>
    <cellStyle name="60% - 强调文字颜色 2 3" xfId="80"/>
    <cellStyle name="常规 6" xfId="81"/>
    <cellStyle name="Accent5 - 60% 2 2" xfId="82"/>
    <cellStyle name="Accent6 3" xfId="83"/>
    <cellStyle name="百分比 7" xfId="84"/>
    <cellStyle name="Accent3 4 2" xfId="85"/>
    <cellStyle name="解释性文本 2 2" xfId="86"/>
    <cellStyle name="常规 5 2 4" xfId="87"/>
    <cellStyle name="常规 4 2 2 3" xfId="88"/>
    <cellStyle name="常规 6 5" xfId="89"/>
    <cellStyle name="注释 5" xfId="90"/>
    <cellStyle name="强调文字颜色 1 2 3" xfId="91"/>
    <cellStyle name="60% - 强调文字颜色 2 2 2" xfId="92"/>
    <cellStyle name="常规 5 2" xfId="93"/>
    <cellStyle name="Accent1 - 60% 2 2" xfId="94"/>
    <cellStyle name="标题 1 5 2" xfId="95"/>
    <cellStyle name="百分比 4" xfId="96"/>
    <cellStyle name="百分比 5" xfId="97"/>
    <cellStyle name="60% - 强调文字颜色 2 2 2 2" xfId="98"/>
    <cellStyle name="0,0_x000d__x000a_NA_x000d__x000a_" xfId="99"/>
    <cellStyle name="差 7" xfId="100"/>
    <cellStyle name="常规 5 2 2" xfId="101"/>
    <cellStyle name="Accent4 2 2" xfId="102"/>
    <cellStyle name="Accent6 2" xfId="103"/>
    <cellStyle name="百分比 6" xfId="104"/>
    <cellStyle name="Accent6 5" xfId="105"/>
    <cellStyle name="常规 6 3 2 2" xfId="106"/>
    <cellStyle name="常规 26" xfId="107"/>
    <cellStyle name="输出 6" xfId="108"/>
    <cellStyle name="常规 443" xfId="109"/>
    <cellStyle name="常规 8 3" xfId="110"/>
    <cellStyle name="常规 2 2 2 5" xfId="111"/>
    <cellStyle name="标题 4 5 3" xfId="112"/>
    <cellStyle name="注释 2 3" xfId="113"/>
    <cellStyle name="PSHeading 4" xfId="114"/>
    <cellStyle name="差_0605石屏" xfId="115"/>
    <cellStyle name="60% - 强调文字颜色 4 2 3" xfId="116"/>
    <cellStyle name="输出 3 3" xfId="117"/>
    <cellStyle name="20% - 强调文字颜色 3 3" xfId="118"/>
    <cellStyle name="适中 8" xfId="119"/>
    <cellStyle name="链接单元格 5 3" xfId="120"/>
    <cellStyle name="常规 442" xfId="121"/>
    <cellStyle name="常规 8 2" xfId="122"/>
    <cellStyle name="链接单元格 7" xfId="123"/>
    <cellStyle name="输出 5" xfId="124"/>
    <cellStyle name="汇总 3 2 3" xfId="125"/>
    <cellStyle name="警告文本 3 2 2" xfId="126"/>
    <cellStyle name="常规 2 2 2 4" xfId="127"/>
    <cellStyle name="标题 4 5 2" xfId="128"/>
    <cellStyle name="千位分隔 6 2" xfId="129"/>
    <cellStyle name="检查单元格 3 2" xfId="130"/>
    <cellStyle name="汇总 2 4 2" xfId="131"/>
    <cellStyle name="编号 3 2" xfId="132"/>
    <cellStyle name="常规 428" xfId="133"/>
    <cellStyle name="常规 433" xfId="134"/>
    <cellStyle name="链接单元格 3" xfId="135"/>
    <cellStyle name="Accent6 - 20% 2 2" xfId="136"/>
    <cellStyle name="汇总 3 3" xfId="137"/>
    <cellStyle name="链接单元格 4" xfId="138"/>
    <cellStyle name="常规 429" xfId="139"/>
    <cellStyle name="常规 434" xfId="140"/>
    <cellStyle name="汇总 3 4" xfId="141"/>
    <cellStyle name="差_11大理 2 2" xfId="142"/>
    <cellStyle name="PSChar" xfId="143"/>
    <cellStyle name="输出 4" xfId="144"/>
    <cellStyle name="汇总 3 2 2" xfId="145"/>
    <cellStyle name="常规 436" xfId="146"/>
    <cellStyle name="常规 441" xfId="147"/>
    <cellStyle name="链接单元格 6" xfId="148"/>
    <cellStyle name="计算 3" xfId="149"/>
    <cellStyle name="60% - 强调文字颜色 5 2 2 2" xfId="150"/>
    <cellStyle name="常规 2 5 3 2" xfId="151"/>
    <cellStyle name="标题 1 4 2" xfId="152"/>
    <cellStyle name="Accent6 6" xfId="153"/>
    <cellStyle name="_弱电系统设备配置报价清单" xfId="154"/>
    <cellStyle name="适中 2" xfId="155"/>
    <cellStyle name="计算 5" xfId="156"/>
    <cellStyle name="标题 1 4 3" xfId="157"/>
    <cellStyle name="Accent6 7" xfId="158"/>
    <cellStyle name="警告文本 3" xfId="159"/>
    <cellStyle name="注释 5 3" xfId="160"/>
    <cellStyle name="注释 3" xfId="161"/>
    <cellStyle name="标题 4 2 2 2" xfId="162"/>
    <cellStyle name="千位分隔 3 2 2" xfId="163"/>
    <cellStyle name="Month 2" xfId="164"/>
    <cellStyle name="数量 3 2" xfId="165"/>
    <cellStyle name="注释 2 2" xfId="166"/>
    <cellStyle name="常规 6 2 2" xfId="167"/>
    <cellStyle name="注释 3 3" xfId="168"/>
    <cellStyle name="常规 6 3 3" xfId="169"/>
    <cellStyle name="注释 3 2" xfId="170"/>
    <cellStyle name="常规 6 3 2" xfId="171"/>
    <cellStyle name="寘嬫愗傝_Region Orders (2)" xfId="172"/>
    <cellStyle name="输出 5 2" xfId="173"/>
    <cellStyle name="寘嬫愗傝 [0.00]_Region Orders (2)" xfId="174"/>
    <cellStyle name="汇总 4 2 2" xfId="175"/>
    <cellStyle name="数量 2 2" xfId="176"/>
    <cellStyle name="样式 1" xfId="177"/>
    <cellStyle name="编号" xfId="178"/>
    <cellStyle name="Accent3 - 60% 2 2" xfId="179"/>
    <cellStyle name="未定义" xfId="180"/>
    <cellStyle name="数量 2" xfId="181"/>
    <cellStyle name="常规 2 3 2 2 2 2" xfId="182"/>
    <cellStyle name="常规 3 5" xfId="183"/>
    <cellStyle name="输入 4 4" xfId="184"/>
    <cellStyle name="强调文字颜色 5 2" xfId="185"/>
    <cellStyle name="输入 4 3" xfId="186"/>
    <cellStyle name="Accent4 - 40% 3" xfId="187"/>
    <cellStyle name="常规 3 3 2" xfId="188"/>
    <cellStyle name="输入 4 2 2" xfId="189"/>
    <cellStyle name="Accent4 - 40% 2 2" xfId="190"/>
    <cellStyle name="商品名称 4" xfId="191"/>
    <cellStyle name="Accent6 - 40% 2" xfId="192"/>
    <cellStyle name="输出 5 3" xfId="193"/>
    <cellStyle name="20% - 强调文字颜色 5 3" xfId="194"/>
    <cellStyle name="输出 3 2" xfId="195"/>
    <cellStyle name="超级链接 3" xfId="196"/>
    <cellStyle name="常规 3 2 5" xfId="197"/>
    <cellStyle name="20% - 强调文字颜色 3 2" xfId="198"/>
    <cellStyle name="适中 7" xfId="199"/>
    <cellStyle name="链接单元格 5 2" xfId="200"/>
    <cellStyle name="输出 2 4" xfId="201"/>
    <cellStyle name="链接单元格 4 4" xfId="202"/>
    <cellStyle name="适中 4 4" xfId="203"/>
    <cellStyle name="适中 4 3" xfId="204"/>
    <cellStyle name="常规 2 11 2" xfId="205"/>
    <cellStyle name="适中 3 2 2" xfId="206"/>
    <cellStyle name="Currency1" xfId="207"/>
    <cellStyle name="适中 3 2" xfId="208"/>
    <cellStyle name="适中 2 4" xfId="209"/>
    <cellStyle name="强调文字颜色 3 2 3" xfId="210"/>
    <cellStyle name="60% - 强调文字颜色 4 2 2" xfId="211"/>
    <cellStyle name="标题 3 2 4" xfId="212"/>
    <cellStyle name="商品名称 2 2" xfId="213"/>
    <cellStyle name="好 7" xfId="214"/>
    <cellStyle name="商品名称 2" xfId="215"/>
    <cellStyle name="日期 3 2" xfId="216"/>
    <cellStyle name="好_0605石屏 2 2" xfId="217"/>
    <cellStyle name="超链接 3 2" xfId="218"/>
    <cellStyle name="输出 7" xfId="219"/>
    <cellStyle name="强调文字颜色 6 3 2" xfId="220"/>
    <cellStyle name="常规 4 2 4 2" xfId="221"/>
    <cellStyle name="常规 4 6 2" xfId="222"/>
    <cellStyle name="常规 439" xfId="223"/>
    <cellStyle name="常规 444" xfId="224"/>
    <cellStyle name="常规 8 4" xfId="225"/>
    <cellStyle name="强调文字颜色 6 2 3" xfId="226"/>
    <cellStyle name="强调文字颜色 6 2 2 2" xfId="227"/>
    <cellStyle name="强调文字颜色 1 3" xfId="228"/>
    <cellStyle name="强调文字颜色 6 2 2" xfId="229"/>
    <cellStyle name="常规 4 2 3 2" xfId="230"/>
    <cellStyle name="常规 7 4" xfId="231"/>
    <cellStyle name="强调文字颜色 6 2" xfId="232"/>
    <cellStyle name="常规 4 5" xfId="233"/>
    <cellStyle name="常规 4 2 3" xfId="234"/>
    <cellStyle name="Input [yellow] 3" xfId="235"/>
    <cellStyle name="强调文字颜色 5 3 2" xfId="236"/>
    <cellStyle name="强调文字颜色 5 3" xfId="237"/>
    <cellStyle name="Accent2 3 2" xfId="238"/>
    <cellStyle name="好_2008年地州对账表(国库资金） 3" xfId="239"/>
    <cellStyle name="常规 2 6" xfId="240"/>
    <cellStyle name="t" xfId="241"/>
    <cellStyle name="强调文字颜色 4 3" xfId="242"/>
    <cellStyle name="Accent2 2 2" xfId="243"/>
    <cellStyle name="强调文字颜色 4 2 3" xfId="244"/>
    <cellStyle name="60% - 强调文字颜色 5 2 2" xfId="245"/>
    <cellStyle name="常规 2 5 3" xfId="246"/>
    <cellStyle name="常规_exceltmp1" xfId="247"/>
    <cellStyle name="强调文字颜色 4 2 2" xfId="248"/>
    <cellStyle name="好_2008年地州对账表(国库资金） 2 2" xfId="249"/>
    <cellStyle name="商品名称 2 3" xfId="250"/>
    <cellStyle name="好 8" xfId="251"/>
    <cellStyle name="常规 2 5 2" xfId="252"/>
    <cellStyle name="强调文字颜色 4 2" xfId="253"/>
    <cellStyle name="PSChar 2" xfId="254"/>
    <cellStyle name="常规 2 9 4" xfId="255"/>
    <cellStyle name="好_2008年地州对账表(国库资金） 2" xfId="256"/>
    <cellStyle name="输入 3 4" xfId="257"/>
    <cellStyle name="强调文字颜色 3 2" xfId="258"/>
    <cellStyle name="强调文字颜色 2 3" xfId="259"/>
    <cellStyle name="常规 3 3 4 2" xfId="260"/>
    <cellStyle name="强调 3" xfId="261"/>
    <cellStyle name="警告文本 4 4" xfId="262"/>
    <cellStyle name="强调 2" xfId="263"/>
    <cellStyle name="强调 1 2" xfId="264"/>
    <cellStyle name="警告文本 4 3" xfId="265"/>
    <cellStyle name="强调 1" xfId="266"/>
    <cellStyle name="千位分隔 8 2" xfId="267"/>
    <cellStyle name="检查单元格 5 2" xfId="268"/>
    <cellStyle name="检查单元格 4 2" xfId="269"/>
    <cellStyle name="常规 2 2 3 4" xfId="270"/>
    <cellStyle name="Accent1 8" xfId="271"/>
    <cellStyle name="差_1110洱源 2" xfId="272"/>
    <cellStyle name="千位分隔 7 2" xfId="273"/>
    <cellStyle name="千位分隔 4 6 2" xfId="274"/>
    <cellStyle name="Accent2 - 60% 2" xfId="275"/>
    <cellStyle name="日期 2" xfId="276"/>
    <cellStyle name="60% - 强调文字颜色 1 3 2" xfId="277"/>
    <cellStyle name="千位分隔 2 3" xfId="278"/>
    <cellStyle name="千位分隔 2" xfId="279"/>
    <cellStyle name="常规 7 3 2" xfId="280"/>
    <cellStyle name="常规 2 5 5" xfId="281"/>
    <cellStyle name="千位分隔 11" xfId="282"/>
    <cellStyle name="千分位[0]_laroux" xfId="283"/>
    <cellStyle name="输入 8" xfId="284"/>
    <cellStyle name="百分比 2 3 4" xfId="285"/>
    <cellStyle name="常规 2 16" xfId="286"/>
    <cellStyle name="普通_97-917" xfId="287"/>
    <cellStyle name="20% - 强调文字颜色 2 3" xfId="288"/>
    <cellStyle name="链接单元格 4 3" xfId="289"/>
    <cellStyle name="60% - 强调文字颜色 3 2 2 2" xfId="290"/>
    <cellStyle name="输出 2 3" xfId="291"/>
    <cellStyle name="20% - 强调文字颜色 2 2 2" xfId="292"/>
    <cellStyle name="链接单元格 4 2 2" xfId="293"/>
    <cellStyle name="输出 2 2 2" xfId="294"/>
    <cellStyle name="常规 2 4 2 3" xfId="295"/>
    <cellStyle name="Accent1 - 20% 3" xfId="296"/>
    <cellStyle name="链接单元格 3 4" xfId="297"/>
    <cellStyle name="常规 3_Book1" xfId="298"/>
    <cellStyle name="Accent1 - 20% 2" xfId="299"/>
    <cellStyle name="强调文字颜色 2 2 2 2" xfId="300"/>
    <cellStyle name="20% - 强调文字颜色 1 3" xfId="301"/>
    <cellStyle name="链接单元格 3 3" xfId="302"/>
    <cellStyle name="链接单元格 2 4" xfId="303"/>
    <cellStyle name="警告文本 7" xfId="304"/>
    <cellStyle name="链接单元格 2 3" xfId="305"/>
    <cellStyle name="差 3 2 2" xfId="306"/>
    <cellStyle name="警告文本 6" xfId="307"/>
    <cellStyle name="警告文本 5 3" xfId="308"/>
    <cellStyle name="链接单元格 2 2 2" xfId="309"/>
    <cellStyle name="警告文本 5 2" xfId="310"/>
    <cellStyle name="链接单元格 2 2" xfId="311"/>
    <cellStyle name="警告文本 5" xfId="312"/>
    <cellStyle name="警告文本 4" xfId="313"/>
    <cellStyle name="警告文本 3 4" xfId="314"/>
    <cellStyle name="注释 5 2" xfId="315"/>
    <cellStyle name="警告文本 2" xfId="316"/>
    <cellStyle name="借出原因 4" xfId="317"/>
    <cellStyle name="注释 2 4" xfId="318"/>
    <cellStyle name="好_2007年地州资金往来对账表 2 2" xfId="319"/>
    <cellStyle name="借出原因" xfId="320"/>
    <cellStyle name="PSHeading 5" xfId="321"/>
    <cellStyle name="Accent4 4 2" xfId="322"/>
    <cellStyle name="解释性文本 4 2 2" xfId="323"/>
    <cellStyle name="解释性文本 4 2" xfId="324"/>
    <cellStyle name="解释性文本 3 4" xfId="325"/>
    <cellStyle name="解释性文本 3 3" xfId="326"/>
    <cellStyle name="40% - 强调文字颜色 2 2 2" xfId="327"/>
    <cellStyle name="常规 2 3 2 4 2" xfId="328"/>
    <cellStyle name="20% - 强调文字颜色 6 3" xfId="329"/>
    <cellStyle name="解释性文本 3 2 2" xfId="330"/>
    <cellStyle name="标题 6" xfId="331"/>
    <cellStyle name="解释性文本 2 4" xfId="332"/>
    <cellStyle name="百分比 9" xfId="333"/>
    <cellStyle name="标题 5" xfId="334"/>
    <cellStyle name="解释性文本 2 3" xfId="335"/>
    <cellStyle name="百分比 8" xfId="336"/>
    <cellStyle name="Pourcentage_pldt" xfId="337"/>
    <cellStyle name="标题 4 2" xfId="338"/>
    <cellStyle name="千位分隔 3" xfId="339"/>
    <cellStyle name="解释性文本 2 2 2" xfId="340"/>
    <cellStyle name="百分比 7 2" xfId="341"/>
    <cellStyle name="检查单元格 8" xfId="342"/>
    <cellStyle name="检查单元格 5 3" xfId="343"/>
    <cellStyle name="检查单元格 4 4" xfId="344"/>
    <cellStyle name="检查单元格 4 3" xfId="345"/>
    <cellStyle name="检查单元格 4 2 2" xfId="346"/>
    <cellStyle name="计算 7" xfId="347"/>
    <cellStyle name="常规 3 2 2" xfId="348"/>
    <cellStyle name="适中 4" xfId="349"/>
    <cellStyle name="适中 3" xfId="350"/>
    <cellStyle name="差_2008年地州对账表(国库资金） 2 2" xfId="351"/>
    <cellStyle name="计算 6" xfId="352"/>
    <cellStyle name="计算 5 3" xfId="353"/>
    <cellStyle name="适中 2 3" xfId="354"/>
    <cellStyle name="强调文字颜色 3 2 2" xfId="355"/>
    <cellStyle name="强调文字颜色 1 3 2" xfId="356"/>
    <cellStyle name="适中 2 2" xfId="357"/>
    <cellStyle name="百分比 2 9" xfId="358"/>
    <cellStyle name="计算 5 2" xfId="359"/>
    <cellStyle name="计算 4 4" xfId="360"/>
    <cellStyle name="好_0605石屏县" xfId="361"/>
    <cellStyle name="计算 4 3" xfId="362"/>
    <cellStyle name="强调文字颜色 1 2 2" xfId="363"/>
    <cellStyle name="常规 2 6 4 2" xfId="364"/>
    <cellStyle name="计算 4 2" xfId="365"/>
    <cellStyle name="20% - 强调文字颜色 6 2 2" xfId="366"/>
    <cellStyle name="Accent6 - 20% 3" xfId="367"/>
    <cellStyle name="计算 3 4" xfId="368"/>
    <cellStyle name="计算 2 4" xfId="369"/>
    <cellStyle name="计算 2 2" xfId="370"/>
    <cellStyle name="40% - 强调文字颜色 3 2" xfId="371"/>
    <cellStyle name="常规 2 3 3 4" xfId="372"/>
    <cellStyle name="汇总 8 2" xfId="373"/>
    <cellStyle name="汇总 7 2" xfId="374"/>
    <cellStyle name="常规 3 8" xfId="375"/>
    <cellStyle name="60% - 强调文字颜色 3 3 2" xfId="376"/>
    <cellStyle name="汇总 7" xfId="377"/>
    <cellStyle name="常规 2 14" xfId="378"/>
    <cellStyle name="百分比 2 3 2" xfId="379"/>
    <cellStyle name="汇总 5 4" xfId="380"/>
    <cellStyle name="千分位_97-917" xfId="381"/>
    <cellStyle name="汇总 5 3 2" xfId="382"/>
    <cellStyle name="汇总 5 3" xfId="383"/>
    <cellStyle name="Accent4 - 60% 2 2" xfId="384"/>
    <cellStyle name="汇总 5 2" xfId="385"/>
    <cellStyle name="百分比 2 2 3" xfId="386"/>
    <cellStyle name="汇总 4 5" xfId="387"/>
    <cellStyle name="汇总 4 4 2" xfId="388"/>
    <cellStyle name="百分比 2 2 2 2" xfId="389"/>
    <cellStyle name="百分比 2 2 2" xfId="390"/>
    <cellStyle name="汇总 4 4" xfId="391"/>
    <cellStyle name="汇总 4 3 2" xfId="392"/>
    <cellStyle name="汇总 4 3" xfId="393"/>
    <cellStyle name="警告文本 4 2 2" xfId="394"/>
    <cellStyle name="汇总 4 2 3" xfId="395"/>
    <cellStyle name="强调文字颜色 3 3 2" xfId="396"/>
    <cellStyle name="适中 3 3" xfId="397"/>
    <cellStyle name="常规 2 10 2" xfId="398"/>
    <cellStyle name="汇总 4 2" xfId="399"/>
    <cellStyle name="汇总 3 4 2" xfId="400"/>
    <cellStyle name="汇总 3 2 2 2" xfId="401"/>
    <cellStyle name="常规 3" xfId="402"/>
    <cellStyle name="输出 4 2" xfId="403"/>
    <cellStyle name="汇总 3 2" xfId="404"/>
    <cellStyle name="检查单元格 4" xfId="405"/>
    <cellStyle name="汇总 2 5" xfId="406"/>
    <cellStyle name="差_1110洱源" xfId="407"/>
    <cellStyle name="常规 25 2" xfId="408"/>
    <cellStyle name="标题 4 6" xfId="409"/>
    <cellStyle name="千位分隔 7" xfId="410"/>
    <cellStyle name="汇总 2 4" xfId="411"/>
    <cellStyle name="检查单元格 3" xfId="412"/>
    <cellStyle name="汇总 2 3 2" xfId="413"/>
    <cellStyle name="检查单元格 2 2" xfId="414"/>
    <cellStyle name="汇总 2 2 3" xfId="415"/>
    <cellStyle name="警告文本 2 2 2" xfId="416"/>
    <cellStyle name="汇总 2 2 2 2" xfId="417"/>
    <cellStyle name="汇总 8" xfId="418"/>
    <cellStyle name="汇总 2 2 2" xfId="419"/>
    <cellStyle name="好_Book1 2" xfId="420"/>
    <cellStyle name="常规 6 4" xfId="421"/>
    <cellStyle name="常规 4 2 2 2" xfId="422"/>
    <cellStyle name="注释 4" xfId="423"/>
    <cellStyle name="注释 2 2 2" xfId="424"/>
    <cellStyle name="Accent1 - 40% 3" xfId="425"/>
    <cellStyle name="好_2007年地州资金往来对账表" xfId="426"/>
    <cellStyle name="Input [yellow] 2 2 2" xfId="427"/>
    <cellStyle name="好_11大理 3" xfId="428"/>
    <cellStyle name="好_M01-1 2" xfId="429"/>
    <cellStyle name="好_11大理 2 2" xfId="430"/>
    <cellStyle name="好_11大理 2" xfId="431"/>
    <cellStyle name="常规 2 3 3 3 2" xfId="432"/>
    <cellStyle name="Accent1 - 20% 2 2" xfId="433"/>
    <cellStyle name="好_11大理" xfId="434"/>
    <cellStyle name="好_1110洱源 3" xfId="435"/>
    <cellStyle name="解释性文本 4 4" xfId="436"/>
    <cellStyle name="Accent2 - 20% 3" xfId="437"/>
    <cellStyle name="常规 2 12 2" xfId="438"/>
    <cellStyle name="适中 5 3" xfId="439"/>
    <cellStyle name="汇总 5 2 2" xfId="440"/>
    <cellStyle name="好_1110洱源 2 2" xfId="441"/>
    <cellStyle name="常规 448" xfId="442"/>
    <cellStyle name="常规 9 2 3" xfId="443"/>
    <cellStyle name="注释 8" xfId="444"/>
    <cellStyle name="千位_ 方正PC" xfId="445"/>
    <cellStyle name="Accent1 3" xfId="446"/>
    <cellStyle name="解释性文本 4 3" xfId="447"/>
    <cellStyle name="好_1110洱源 2" xfId="448"/>
    <cellStyle name="好_1110洱源" xfId="449"/>
    <cellStyle name="40% - 强调文字颜色 2 3" xfId="450"/>
    <cellStyle name="常规 2 3 2 5" xfId="451"/>
    <cellStyle name="日期 4" xfId="452"/>
    <cellStyle name="好_0605石屏 3" xfId="453"/>
    <cellStyle name="标题1 2 2" xfId="454"/>
    <cellStyle name="超链接 4" xfId="455"/>
    <cellStyle name="Accent2 - 60% 3" xfId="456"/>
    <cellStyle name="日期 3" xfId="457"/>
    <cellStyle name="好_0605石屏 2" xfId="458"/>
    <cellStyle name="超链接 3" xfId="459"/>
    <cellStyle name="借出原因 3 2" xfId="460"/>
    <cellStyle name="常规 4 3 2 2 2" xfId="461"/>
    <cellStyle name="好_0605石屏" xfId="462"/>
    <cellStyle name="强调文字颜色 2 2 3" xfId="463"/>
    <cellStyle name="好_0502通海县 3" xfId="464"/>
    <cellStyle name="捠壿 [0.00]_Region Orders (2)" xfId="465"/>
    <cellStyle name="Accent4 - 60%" xfId="466"/>
    <cellStyle name="强调文字颜色 2 2" xfId="467"/>
    <cellStyle name="Accent4 3 2" xfId="468"/>
    <cellStyle name="Accent3 - 40%" xfId="469"/>
    <cellStyle name="好_0502通海县" xfId="470"/>
    <cellStyle name="Mon閠aire [0]_!!!GO" xfId="471"/>
    <cellStyle name="好 4" xfId="472"/>
    <cellStyle name="好 3 2" xfId="473"/>
    <cellStyle name="好 3" xfId="474"/>
    <cellStyle name="常规 2 4 2 2 2" xfId="475"/>
    <cellStyle name="Accent5 - 40% 2" xfId="476"/>
    <cellStyle name="好 2 2 2" xfId="477"/>
    <cellStyle name="Accent5 - 40%" xfId="478"/>
    <cellStyle name="好 2 2" xfId="479"/>
    <cellStyle name="好 2" xfId="480"/>
    <cellStyle name="分级显示行_1_Book1" xfId="481"/>
    <cellStyle name="常规 4 2 2 2 2" xfId="482"/>
    <cellStyle name="常规 6 4 2" xfId="483"/>
    <cellStyle name="超链接 4 2" xfId="484"/>
    <cellStyle name="强调文字颜色 1 2 2 2" xfId="485"/>
    <cellStyle name="60% - 强调文字颜色 4 3" xfId="486"/>
    <cellStyle name="计算 4 2 2" xfId="487"/>
    <cellStyle name="超链接 2 2 2" xfId="488"/>
    <cellStyle name="日期 2 2 2" xfId="489"/>
    <cellStyle name="超链接 2 2" xfId="490"/>
    <cellStyle name="日期 2 2" xfId="491"/>
    <cellStyle name="Accent2 - 60% 2 2" xfId="492"/>
    <cellStyle name="Accent5 - 40% 3" xfId="493"/>
    <cellStyle name="常规 4 2 4" xfId="494"/>
    <cellStyle name="常规 4 6" xfId="495"/>
    <cellStyle name="强调文字颜色 6 3" xfId="496"/>
    <cellStyle name="Accent2 4 2" xfId="497"/>
    <cellStyle name="_Book1_3 2" xfId="498"/>
    <cellStyle name="超级链接 2 2" xfId="499"/>
    <cellStyle name="常规 3 2 4 2" xfId="500"/>
    <cellStyle name="千位[0]_ 方正PC" xfId="501"/>
    <cellStyle name="常规_2007年云南省向人大报送政府收支预算表格式编制过程表 2 2 2" xfId="502"/>
    <cellStyle name="数量 4" xfId="503"/>
    <cellStyle name="常规 25" xfId="504"/>
    <cellStyle name="常规 30" xfId="505"/>
    <cellStyle name="计算 2 3" xfId="506"/>
    <cellStyle name="常规_2007年云南省向人大报送政府收支预算表格式编制过程表 2 2" xfId="507"/>
    <cellStyle name="常规 3 3 3 2" xfId="508"/>
    <cellStyle name="常规_2007年云南省向人大报送政府收支预算表格式编制过程表 2" xfId="509"/>
    <cellStyle name="常规_2007年云南省向人大报送政府收支预算表格式编制过程表" xfId="510"/>
    <cellStyle name="常规 3 3 3" xfId="511"/>
    <cellStyle name="ColLevel_0" xfId="512"/>
    <cellStyle name="常规 9 3 2" xfId="513"/>
    <cellStyle name="常规 9 2 2 2" xfId="514"/>
    <cellStyle name="商品名称 2 2 2" xfId="515"/>
    <cellStyle name="Accent1 2" xfId="516"/>
    <cellStyle name="Date 3" xfId="517"/>
    <cellStyle name="注释 7" xfId="518"/>
    <cellStyle name="常规 9 2 2" xfId="519"/>
    <cellStyle name="标题 3 3 4" xfId="520"/>
    <cellStyle name="商品名称 3 2" xfId="521"/>
    <cellStyle name="常规 8" xfId="522"/>
    <cellStyle name="常规 2 4 5" xfId="523"/>
    <cellStyle name="常规 7 2 2" xfId="524"/>
    <cellStyle name="常规 7 2" xfId="525"/>
    <cellStyle name="常规 6 2" xfId="526"/>
    <cellStyle name="注释 2" xfId="527"/>
    <cellStyle name="60% - 强调文字颜色 2 3 2" xfId="528"/>
    <cellStyle name="常规 5 2 3 2" xfId="529"/>
    <cellStyle name="常规 5 2 2 2" xfId="530"/>
    <cellStyle name="Grey" xfId="531"/>
    <cellStyle name="Accent3 2" xfId="532"/>
    <cellStyle name="常规 452" xfId="533"/>
    <cellStyle name="常规 451" xfId="534"/>
    <cellStyle name="输出 8" xfId="535"/>
    <cellStyle name="常规 450" xfId="536"/>
    <cellStyle name="PSHeading 2 2 2" xfId="537"/>
    <cellStyle name="no dec 2 2" xfId="538"/>
    <cellStyle name="Accent3 4" xfId="539"/>
    <cellStyle name="解释性文本 2" xfId="540"/>
    <cellStyle name="常规 449" xfId="541"/>
    <cellStyle name="链接单元格 2" xfId="542"/>
    <cellStyle name="常规 432" xfId="543"/>
    <cellStyle name="常规 4 3 4 2" xfId="544"/>
    <cellStyle name="Input [yellow] 2 3" xfId="545"/>
    <cellStyle name="常规 4 3 3" xfId="546"/>
    <cellStyle name="常规 5 5" xfId="547"/>
    <cellStyle name="常规 4 3 2 3" xfId="548"/>
    <cellStyle name="常规 5 4 2" xfId="549"/>
    <cellStyle name="常规 4 3 2 2" xfId="550"/>
    <cellStyle name="常规 11 3 2" xfId="551"/>
    <cellStyle name="常规 430" xfId="552"/>
    <cellStyle name="常规 2 3 2 2 2" xfId="553"/>
    <cellStyle name="数量" xfId="554"/>
    <cellStyle name="常规 4 7" xfId="555"/>
    <cellStyle name="常规 4 2 5" xfId="556"/>
    <cellStyle name="千位分隔 2 2 2" xfId="557"/>
    <cellStyle name="链接单元格 3 2" xfId="558"/>
    <cellStyle name="20% - 强调文字颜色 1 2" xfId="559"/>
    <cellStyle name="常规 4 2" xfId="560"/>
    <cellStyle name="常规 431" xfId="561"/>
    <cellStyle name="常规 4" xfId="562"/>
    <cellStyle name="输出 4 3" xfId="563"/>
    <cellStyle name="常规 3 5 2" xfId="564"/>
    <cellStyle name="常规 3 4 2 2" xfId="565"/>
    <cellStyle name="检查单元格 2 4" xfId="566"/>
    <cellStyle name="常规 3 4 2" xfId="567"/>
    <cellStyle name="Accent1 5 2" xfId="568"/>
    <cellStyle name="常规 2" xfId="569"/>
    <cellStyle name="常规 3 3 4" xfId="570"/>
    <cellStyle name="常规 2 5 2 2" xfId="571"/>
    <cellStyle name="检查单元格 6" xfId="572"/>
    <cellStyle name="千位分隔 9" xfId="573"/>
    <cellStyle name="强调文字颜色 4 2 2 2" xfId="574"/>
    <cellStyle name="常规 19 10" xfId="575"/>
    <cellStyle name="超级链接 2" xfId="576"/>
    <cellStyle name="Accent1 4 2" xfId="577"/>
    <cellStyle name="_Book1_3" xfId="578"/>
    <cellStyle name="适中 6" xfId="579"/>
    <cellStyle name="常规 3 2 4" xfId="580"/>
    <cellStyle name="适中 4 2" xfId="581"/>
    <cellStyle name="常规 3 2 2 2" xfId="582"/>
    <cellStyle name="输出 4 2 2" xfId="583"/>
    <cellStyle name="常规 3 2" xfId="584"/>
    <cellStyle name="常规 2 4 3 2" xfId="585"/>
    <cellStyle name="常规 29" xfId="586"/>
    <cellStyle name="常规 27" xfId="587"/>
    <cellStyle name="输出 2 2" xfId="588"/>
    <cellStyle name="PSInt 2" xfId="589"/>
    <cellStyle name="常规 2 4 2" xfId="590"/>
    <cellStyle name="常规 2 9 3 2" xfId="591"/>
    <cellStyle name="昗弨_Pacific Region P&amp;L" xfId="592"/>
    <cellStyle name="常规 2 9 2 2" xfId="593"/>
    <cellStyle name="输入 3 2 2" xfId="594"/>
    <cellStyle name="差_M01-1 2" xfId="595"/>
    <cellStyle name="输入 3" xfId="596"/>
    <cellStyle name="常规 2 9" xfId="597"/>
    <cellStyle name="输入 2 2" xfId="598"/>
    <cellStyle name="常规 2 8 2" xfId="599"/>
    <cellStyle name="常规 2 6 4" xfId="600"/>
    <cellStyle name="检查单元格 3 2 2" xfId="601"/>
    <cellStyle name="常规 2 6 3 2" xfId="602"/>
    <cellStyle name="常规 2 6 2 2 2" xfId="603"/>
    <cellStyle name="常规 2 5 4" xfId="604"/>
    <cellStyle name="60% - 强调文字颜色 5 2 3" xfId="605"/>
    <cellStyle name="常规 2 5 2 3" xfId="606"/>
    <cellStyle name="输出 3 2 2" xfId="607"/>
    <cellStyle name="检查单元格 7" xfId="608"/>
    <cellStyle name="常规 7" xfId="609"/>
    <cellStyle name="常规 2 4 4 2" xfId="610"/>
    <cellStyle name="警告文本 2 4" xfId="611"/>
    <cellStyle name="常规 2 4 2 3 2" xfId="612"/>
    <cellStyle name="常规 2 4 2 2" xfId="613"/>
    <cellStyle name="PSInt" xfId="614"/>
    <cellStyle name="常规 2 4" xfId="615"/>
    <cellStyle name="常规 2 3 5 2" xfId="616"/>
    <cellStyle name="常规 95" xfId="617"/>
    <cellStyle name="常规 2 3 5" xfId="618"/>
    <cellStyle name="百分比 2 2 5" xfId="619"/>
    <cellStyle name="常规 2 5 4 2" xfId="620"/>
    <cellStyle name="Accent4 8" xfId="621"/>
    <cellStyle name="标题 1 2 4" xfId="622"/>
    <cellStyle name="Accent6 2 2" xfId="623"/>
    <cellStyle name="输出 3 4" xfId="624"/>
    <cellStyle name="60% - 强调文字颜色 1 2" xfId="625"/>
    <cellStyle name="商品名称" xfId="626"/>
    <cellStyle name="标题 1 2 2" xfId="627"/>
    <cellStyle name="百分比 4 2 2" xfId="628"/>
    <cellStyle name="常规 2 2 6 2" xfId="629"/>
    <cellStyle name="Accent4 6" xfId="630"/>
    <cellStyle name="40% - 强调文字颜色 1 2 2" xfId="631"/>
    <cellStyle name="常规 4 3 5" xfId="632"/>
    <cellStyle name="标题 4 4 2 2" xfId="633"/>
    <cellStyle name="常规 12 2" xfId="634"/>
    <cellStyle name="好 4 2 2" xfId="635"/>
    <cellStyle name="Accent5 - 60% 2" xfId="636"/>
    <cellStyle name="Accent4 4" xfId="637"/>
    <cellStyle name="_ET_STYLE_NoName_00__Book1" xfId="638"/>
    <cellStyle name="Accent4 3" xfId="639"/>
    <cellStyle name="New Times Roman" xfId="640"/>
    <cellStyle name="常规 2 2 3 2 2" xfId="641"/>
    <cellStyle name="差_11大理 3" xfId="642"/>
    <cellStyle name="Accent4 2" xfId="643"/>
    <cellStyle name="Accent6" xfId="644"/>
    <cellStyle name="Accent4 - 60% 3" xfId="645"/>
    <cellStyle name="PSSpacer" xfId="646"/>
    <cellStyle name="常规 2 4 4" xfId="647"/>
    <cellStyle name="常规 2 4 3" xfId="648"/>
    <cellStyle name="Accent4 - 60% 2" xfId="649"/>
    <cellStyle name="Millares_96 Risk" xfId="650"/>
    <cellStyle name="常规 2 2 2 2" xfId="651"/>
    <cellStyle name="部门 2 2" xfId="652"/>
    <cellStyle name="常规 10 41 2" xfId="653"/>
    <cellStyle name="RowLevel_0" xfId="654"/>
    <cellStyle name="常规 2 6 3" xfId="655"/>
    <cellStyle name="60% - 强调文字颜色 5 3 2" xfId="656"/>
    <cellStyle name="百分比 2 4 2 2" xfId="657"/>
    <cellStyle name="Accent6 - 40%" xfId="658"/>
    <cellStyle name="Accent4 - 40%" xfId="659"/>
    <cellStyle name="输入 4" xfId="660"/>
    <cellStyle name="百分比 2 2 2 3" xfId="661"/>
    <cellStyle name="强调 2 2" xfId="662"/>
    <cellStyle name="Date" xfId="663"/>
    <cellStyle name="Accent2 6" xfId="664"/>
    <cellStyle name="常规 2 2 4 2" xfId="665"/>
    <cellStyle name="常规 2 2 11" xfId="666"/>
    <cellStyle name="百分比 2 9 3" xfId="667"/>
    <cellStyle name="解释性文本 7" xfId="668"/>
    <cellStyle name="Accent3 9" xfId="669"/>
    <cellStyle name="差 4" xfId="670"/>
    <cellStyle name="百分比 2" xfId="671"/>
    <cellStyle name="检查单元格 5" xfId="672"/>
    <cellStyle name="_20100326高清市院遂宁检察院1080P配置清单26日改" xfId="673"/>
    <cellStyle name="Accent3 8" xfId="674"/>
    <cellStyle name="解释性文本 6" xfId="675"/>
    <cellStyle name="差 3" xfId="676"/>
    <cellStyle name="Accent3 6" xfId="677"/>
    <cellStyle name="解释性文本 4" xfId="678"/>
    <cellStyle name="常规 2 2 5 2" xfId="679"/>
    <cellStyle name="Moneda_96 Risk" xfId="680"/>
    <cellStyle name="Accent5" xfId="681"/>
    <cellStyle name="百分比 2 2 3 2" xfId="682"/>
    <cellStyle name="百分比 2 2" xfId="683"/>
    <cellStyle name="60% - 强调文字颜色 2 2" xfId="684"/>
    <cellStyle name="Accent6 3 2" xfId="685"/>
    <cellStyle name="输出 4 4" xfId="686"/>
    <cellStyle name="常规 5" xfId="687"/>
    <cellStyle name="comma zerodec" xfId="688"/>
    <cellStyle name="Accent3 2 2" xfId="689"/>
    <cellStyle name="60% - 强调文字颜色 4 3 2" xfId="690"/>
    <cellStyle name="常规 15" xfId="691"/>
    <cellStyle name="常规 20" xfId="692"/>
    <cellStyle name="常规 17 2 2" xfId="693"/>
    <cellStyle name="Accent3 - 60% 3" xfId="694"/>
    <cellStyle name="Accent5 3 2" xfId="695"/>
    <cellStyle name="常规 15 3" xfId="696"/>
    <cellStyle name="百分比 2 7" xfId="697"/>
    <cellStyle name="日期 2 3" xfId="698"/>
    <cellStyle name="警告文本 4 2" xfId="699"/>
    <cellStyle name="0,0_x005f_x000d__x005f_x000a_NA_x005f_x000d__x005f_x000a_" xfId="700"/>
    <cellStyle name="好_0502通海县 2" xfId="701"/>
    <cellStyle name="Accent3 - 40% 2" xfId="702"/>
    <cellStyle name="60% - 强调文字颜色 3 2" xfId="703"/>
    <cellStyle name="Accent6 4 2" xfId="704"/>
    <cellStyle name="标题 1 3 2" xfId="705"/>
    <cellStyle name="差_0605石屏 3" xfId="706"/>
    <cellStyle name="汇总 3" xfId="707"/>
    <cellStyle name="Accent5 6" xfId="708"/>
    <cellStyle name="Accent3 5 2" xfId="709"/>
    <cellStyle name="解释性文本 3 2" xfId="710"/>
    <cellStyle name="百分比 2 2 4 2" xfId="711"/>
    <cellStyle name="标题 1 3" xfId="712"/>
    <cellStyle name="常规 2 2 7" xfId="713"/>
    <cellStyle name="百分比 4 3" xfId="714"/>
    <cellStyle name="常规 9 5" xfId="715"/>
    <cellStyle name="40% - 强调文字颜色 1 3" xfId="716"/>
    <cellStyle name="常规 9 2" xfId="717"/>
    <cellStyle name="标题 4 4 3" xfId="718"/>
    <cellStyle name="Milliers_!!!GO" xfId="719"/>
    <cellStyle name="Accent5 - 60% 3" xfId="720"/>
    <cellStyle name="Accent2 4" xfId="721"/>
    <cellStyle name="PSHeading" xfId="722"/>
    <cellStyle name="注释 6" xfId="723"/>
    <cellStyle name="标题1 4" xfId="724"/>
    <cellStyle name="Accent1 3 2" xfId="725"/>
    <cellStyle name="Accent3 - 20% 3" xfId="726"/>
    <cellStyle name="60% - 强调文字颜色 6 2 2" xfId="727"/>
    <cellStyle name="百分比 2 4" xfId="728"/>
    <cellStyle name="Header1 2" xfId="729"/>
    <cellStyle name="强调文字颜色 5 2 2 2" xfId="730"/>
    <cellStyle name="常规 9 3" xfId="731"/>
    <cellStyle name="注释 3 4" xfId="732"/>
    <cellStyle name="好 5" xfId="733"/>
    <cellStyle name="标题 3 2 2" xfId="734"/>
    <cellStyle name="标题 6 2 2" xfId="735"/>
    <cellStyle name="Accent6 9" xfId="736"/>
    <cellStyle name="差 3 3" xfId="737"/>
    <cellStyle name="Accent1 - 20%" xfId="738"/>
    <cellStyle name="强调文字颜色 2 2 2" xfId="739"/>
    <cellStyle name="Accent4 9" xfId="740"/>
    <cellStyle name="60% - 强调文字颜色 6 3" xfId="741"/>
    <cellStyle name="百分比 2 4 3" xfId="742"/>
    <cellStyle name="Comma_!!!GO" xfId="743"/>
    <cellStyle name="Accent3 - 40% 2 2" xfId="744"/>
    <cellStyle name="Accent6 - 40% 3" xfId="745"/>
    <cellStyle name="no dec 3" xfId="746"/>
    <cellStyle name="PSHeading 2 3" xfId="747"/>
    <cellStyle name="百分比 3 3 2" xfId="748"/>
    <cellStyle name="Header2" xfId="749"/>
    <cellStyle name="强调文字颜色 5 2 3" xfId="750"/>
    <cellStyle name="标题 3 3" xfId="751"/>
    <cellStyle name="Comma [0]_!!!GO" xfId="752"/>
    <cellStyle name="Accent2 2" xfId="753"/>
    <cellStyle name="Accent4 5 2" xfId="754"/>
    <cellStyle name="Accent3 - 60%" xfId="755"/>
    <cellStyle name="标题 8 3" xfId="756"/>
    <cellStyle name="输入 2" xfId="757"/>
    <cellStyle name="常规 2 8" xfId="758"/>
    <cellStyle name="60% - 强调文字颜色 5 3" xfId="759"/>
    <cellStyle name="常规 2 15" xfId="760"/>
    <cellStyle name="百分比 2 3 3" xfId="761"/>
    <cellStyle name="百分比 2 3 2 3" xfId="762"/>
    <cellStyle name="标题 1 2 3" xfId="763"/>
    <cellStyle name="Accent4 7" xfId="764"/>
    <cellStyle name="百分比 2 10" xfId="765"/>
    <cellStyle name="常规 2 2 2 3 2" xfId="766"/>
    <cellStyle name="强调文字颜色 1 2" xfId="767"/>
    <cellStyle name="常规 2 2 2 4 2" xfId="768"/>
    <cellStyle name="t_HVAC Equipment (3) 2" xfId="769"/>
    <cellStyle name="常规 2 3 4 2" xfId="770"/>
    <cellStyle name="常规 2 14 2" xfId="771"/>
    <cellStyle name="百分比 2 3 2 2" xfId="772"/>
    <cellStyle name="警告文本 2 3" xfId="773"/>
    <cellStyle name="标题 1 4 2 2" xfId="774"/>
    <cellStyle name="60% - 强调文字颜色 5 2" xfId="775"/>
    <cellStyle name="Accent6 5 2" xfId="776"/>
    <cellStyle name="60% - 强调文字颜色 4 2" xfId="777"/>
    <cellStyle name="Accent5 - 40% 2 2" xfId="778"/>
    <cellStyle name="标题 2 4 4" xfId="779"/>
    <cellStyle name="好 5 3" xfId="780"/>
    <cellStyle name="常规 11" xfId="781"/>
    <cellStyle name="PSHeading 3 2" xfId="782"/>
    <cellStyle name="百分比 2 5" xfId="783"/>
    <cellStyle name="Accent1 - 40% 2" xfId="784"/>
    <cellStyle name="60% - 强调文字颜色 2 2 3" xfId="785"/>
    <cellStyle name="差_M01-1 2 2" xfId="786"/>
    <cellStyle name="常规 2 3 2 2" xfId="787"/>
    <cellStyle name="标题1 2" xfId="788"/>
    <cellStyle name="Accent3 - 40% 3" xfId="789"/>
    <cellStyle name="百分比 2 6 2" xfId="790"/>
    <cellStyle name="常规 15 2 2" xfId="791"/>
    <cellStyle name="标题 2 5" xfId="792"/>
    <cellStyle name="Accent1 - 60% 3" xfId="793"/>
    <cellStyle name="标题 1 6" xfId="794"/>
    <cellStyle name="常规 17 2" xfId="795"/>
    <cellStyle name="注释 4 2 2" xfId="796"/>
    <cellStyle name="60% - 强调文字颜色 1 3" xfId="797"/>
    <cellStyle name="60% - 强调文字颜色 1 2 2 2" xfId="798"/>
    <cellStyle name="Accent6 - 20% 2" xfId="799"/>
    <cellStyle name="计算 3 3" xfId="800"/>
    <cellStyle name="常规 94" xfId="801"/>
    <cellStyle name="Percent [2] 2" xfId="802"/>
    <cellStyle name="Accent1 7" xfId="803"/>
    <cellStyle name="常规 2 2 3 3" xfId="804"/>
    <cellStyle name="标题 1 5" xfId="805"/>
    <cellStyle name="Accent1 - 60% 2" xfId="806"/>
    <cellStyle name="60% - 强调文字颜色 3 2 3" xfId="807"/>
    <cellStyle name="好 3 4" xfId="808"/>
    <cellStyle name="40% - 强调文字颜色 6 3" xfId="809"/>
    <cellStyle name="好_M01-1 2 2" xfId="810"/>
    <cellStyle name="Accent2 5" xfId="811"/>
    <cellStyle name="百分比 2 9 2" xfId="812"/>
    <cellStyle name="适中 2 2 2" xfId="813"/>
    <cellStyle name="常规 2 3 3 2" xfId="814"/>
    <cellStyle name="_ET_STYLE_NoName_00__Book1_1" xfId="815"/>
    <cellStyle name="常规 2 3 3" xfId="816"/>
    <cellStyle name="适中 4 2 2" xfId="817"/>
    <cellStyle name="40% - 强调文字颜色 5 3" xfId="818"/>
    <cellStyle name="好 2 4" xfId="819"/>
    <cellStyle name="标题 5 3" xfId="820"/>
    <cellStyle name="40% - 强调文字颜色 5 2 2" xfId="821"/>
    <cellStyle name="标题 5 2 2" xfId="822"/>
    <cellStyle name="Currency [0]_!!!GO" xfId="823"/>
    <cellStyle name="Accent1 2 2" xfId="824"/>
    <cellStyle name="_Book1_2 4" xfId="825"/>
    <cellStyle name="借出原因 3" xfId="826"/>
    <cellStyle name="百分比 3 4" xfId="827"/>
    <cellStyle name="编号 2" xfId="828"/>
    <cellStyle name="Header2 2" xfId="829"/>
    <cellStyle name="汇总 3 3 2" xfId="830"/>
    <cellStyle name="常规 2 11" xfId="831"/>
    <cellStyle name="千位分隔 6" xfId="832"/>
    <cellStyle name="标题 4 5" xfId="833"/>
    <cellStyle name="常规 2 3 2 4" xfId="834"/>
    <cellStyle name="40% - 强调文字颜色 2 2" xfId="835"/>
    <cellStyle name="标题 10" xfId="836"/>
    <cellStyle name="差 4 2" xfId="837"/>
    <cellStyle name="Accent1 - 40%" xfId="838"/>
    <cellStyle name="_ET_STYLE_NoName_00__Sheet3" xfId="839"/>
    <cellStyle name="Accent1 4" xfId="840"/>
    <cellStyle name="超级链接" xfId="841"/>
    <cellStyle name="常规 4 3 3 2" xfId="842"/>
    <cellStyle name="Category" xfId="843"/>
    <cellStyle name="输入 4 2" xfId="844"/>
    <cellStyle name="Accent4 - 40% 2" xfId="845"/>
    <cellStyle name="常规 3 3" xfId="846"/>
    <cellStyle name="百分比 2 2 2 2 2" xfId="847"/>
    <cellStyle name="百分比 4 2" xfId="848"/>
    <cellStyle name="常规 2 2 6" xfId="849"/>
    <cellStyle name="标题 1 2" xfId="850"/>
    <cellStyle name="借出原因 2 2" xfId="851"/>
    <cellStyle name="标题 7 2" xfId="852"/>
    <cellStyle name="20% - 强调文字颜色 6 2" xfId="853"/>
    <cellStyle name="常规 2 3 3 2 2" xfId="854"/>
    <cellStyle name="_ET_STYLE_NoName_00__Book1_1 2" xfId="855"/>
    <cellStyle name="百分比 2 9 2 2" xfId="856"/>
    <cellStyle name="Accent2 5 2" xfId="857"/>
    <cellStyle name="Accent2 3" xfId="858"/>
    <cellStyle name="Accent1 6" xfId="859"/>
    <cellStyle name="常规 2 2 3 2" xfId="860"/>
    <cellStyle name="40% - 强调文字颜色 6 2 2" xfId="861"/>
    <cellStyle name="_Book1_2 2 2 2" xfId="862"/>
    <cellStyle name="常规 10" xfId="863"/>
    <cellStyle name="PSDec 2" xfId="864"/>
    <cellStyle name="60% - 强调文字颜色 1 2 2" xfId="865"/>
    <cellStyle name="常规 11 3" xfId="866"/>
    <cellStyle name="汇总 2 3" xfId="867"/>
    <cellStyle name="检查单元格 2" xfId="868"/>
    <cellStyle name="Accent3 3 2" xfId="869"/>
    <cellStyle name="Accent3 5" xfId="870"/>
    <cellStyle name="解释性文本 3" xfId="871"/>
    <cellStyle name="百分比 2 3" xfId="872"/>
    <cellStyle name="输入 5 2" xfId="873"/>
    <cellStyle name="编号 4" xfId="874"/>
    <cellStyle name="常规 16 2" xfId="875"/>
    <cellStyle name="部门" xfId="876"/>
    <cellStyle name="标题1 3 2" xfId="877"/>
    <cellStyle name="检查单元格 3 4" xfId="878"/>
    <cellStyle name="Accent2 - 40% 2" xfId="879"/>
    <cellStyle name="标题 4 2 4" xfId="880"/>
    <cellStyle name="Input [yellow]" xfId="881"/>
    <cellStyle name="千位分隔 2 4" xfId="882"/>
    <cellStyle name="args.style" xfId="883"/>
    <cellStyle name="好 3 2 2" xfId="884"/>
    <cellStyle name="百分比 5 2" xfId="885"/>
    <cellStyle name="常规 2 3 6" xfId="886"/>
    <cellStyle name="标题 2 2" xfId="887"/>
    <cellStyle name="常规 2 2 5" xfId="888"/>
    <cellStyle name="Accent4 - 20% 2" xfId="889"/>
    <cellStyle name="常规 2 4 2 4" xfId="890"/>
    <cellStyle name="_ET_STYLE_NoName_00__Book1_1 2 2 2" xfId="891"/>
    <cellStyle name="部门 4" xfId="892"/>
    <cellStyle name="常规 2 2 4" xfId="893"/>
    <cellStyle name="标题 6 3" xfId="894"/>
    <cellStyle name="常规 15 2" xfId="895"/>
    <cellStyle name="百分比 2 6" xfId="896"/>
    <cellStyle name="PSHeading 3 3" xfId="897"/>
    <cellStyle name="差 5" xfId="898"/>
    <cellStyle name="百分比 2 4 2" xfId="899"/>
    <cellStyle name="60% - 强调文字颜色 6 2" xfId="900"/>
    <cellStyle name="Accent3 3" xfId="901"/>
    <cellStyle name="好_M01-1 3" xfId="902"/>
    <cellStyle name="Accent3 - 60% 2" xfId="903"/>
    <cellStyle name="差_2007年地州资金往来对账表 2 2" xfId="904"/>
    <cellStyle name="Accent1 - 40% 2 2" xfId="905"/>
    <cellStyle name="Accent4 - 20% 2 2" xfId="906"/>
    <cellStyle name="常规 3 3 6" xfId="907"/>
    <cellStyle name="20% - 强调文字颜色 4 3" xfId="908"/>
    <cellStyle name="_Book1_2 2 3" xfId="909"/>
    <cellStyle name="好_2007年地州资金往来对账表 3" xfId="910"/>
    <cellStyle name="60% - 强调文字颜色 4 2 2 2" xfId="911"/>
    <cellStyle name="标题 1 3 4" xfId="912"/>
    <cellStyle name="百分比 2 3 2 2 2" xfId="913"/>
    <cellStyle name="汇总 5" xfId="914"/>
    <cellStyle name="Accent5 8" xfId="915"/>
    <cellStyle name="好_0605石屏县 3" xfId="916"/>
    <cellStyle name="60% - 强调文字颜色 1 2 3" xfId="917"/>
    <cellStyle name="Accent2 - 40% 3" xfId="918"/>
    <cellStyle name="好_2008年地州对账表(国库资金）" xfId="919"/>
    <cellStyle name="借出原因 2 3" xfId="920"/>
    <cellStyle name="常规 2 6 2" xfId="921"/>
    <cellStyle name="表标题" xfId="922"/>
    <cellStyle name="常规 3 3 5" xfId="923"/>
    <cellStyle name="20% - 强调文字颜色 4 2" xfId="924"/>
    <cellStyle name="Mon閠aire_!!!GO" xfId="925"/>
    <cellStyle name="_Book1_2 2" xfId="926"/>
    <cellStyle name="警告文本 2 2" xfId="927"/>
    <cellStyle name="差 8" xfId="928"/>
    <cellStyle name="常规 5 2 3" xfId="929"/>
    <cellStyle name="_Book1_2 3 2" xfId="930"/>
    <cellStyle name="差_2008年地州对账表(国库资金） 3" xfId="931"/>
    <cellStyle name="常规 18 3" xfId="932"/>
    <cellStyle name="_Book1_2 3" xfId="933"/>
    <cellStyle name="标题 2 2 2 2" xfId="934"/>
    <cellStyle name="_ET_STYLE_NoName_00__Book1_1 2 3" xfId="935"/>
    <cellStyle name="Accent4 - 20%" xfId="936"/>
    <cellStyle name="差 4 2 2" xfId="937"/>
    <cellStyle name="常规 12" xfId="938"/>
    <cellStyle name="好 4 2" xfId="939"/>
    <cellStyle name="标题 2 3 3" xfId="940"/>
    <cellStyle name="Accent5 - 60%" xfId="941"/>
    <cellStyle name="差 2 2" xfId="942"/>
    <cellStyle name="解释性文本 5 2" xfId="943"/>
    <cellStyle name="借出原因 2" xfId="944"/>
    <cellStyle name="标题 7" xfId="945"/>
    <cellStyle name="百分比 3 3" xfId="946"/>
    <cellStyle name="Accent3 7" xfId="947"/>
    <cellStyle name="解释性文本 5" xfId="948"/>
    <cellStyle name="差 2" xfId="949"/>
    <cellStyle name="60% - 强调文字颜色 6 2 3" xfId="950"/>
    <cellStyle name="_Book1_1" xfId="951"/>
    <cellStyle name="常规 28" xfId="952"/>
    <cellStyle name="差_2008年地州对账表(国库资金）" xfId="953"/>
    <cellStyle name="千位分隔 8" xfId="954"/>
    <cellStyle name="标题 4 7" xfId="955"/>
    <cellStyle name="差_0502通海县 2 2" xfId="956"/>
    <cellStyle name="差 6" xfId="957"/>
    <cellStyle name="60% - 强调文字颜色 3 2 2" xfId="958"/>
    <cellStyle name="标题 2 2 4" xfId="959"/>
    <cellStyle name="好 3 3" xfId="960"/>
    <cellStyle name="40% - 强调文字颜色 6 2" xfId="961"/>
    <cellStyle name="t_HVAC Equipment (3)" xfId="962"/>
    <cellStyle name="常规 2 3 4" xfId="963"/>
    <cellStyle name="_ET_STYLE_NoName_00__Book1_1 3" xfId="964"/>
    <cellStyle name="_ET_STYLE_NoName_00_" xfId="965"/>
    <cellStyle name="输入 7" xfId="966"/>
    <cellStyle name="好_2007年地州资金往来对账表 2" xfId="967"/>
    <cellStyle name="标题 1 3 3" xfId="968"/>
    <cellStyle name="汇总 4" xfId="969"/>
    <cellStyle name="Accent5 7" xfId="970"/>
    <cellStyle name="PSHeading 2" xfId="971"/>
    <cellStyle name="no dec" xfId="972"/>
    <cellStyle name="标题 1 7" xfId="973"/>
    <cellStyle name="Accent3 - 20% 2" xfId="974"/>
    <cellStyle name="适中 5 2" xfId="975"/>
    <cellStyle name="常规 3 2 3 2" xfId="976"/>
    <cellStyle name="Accent2 - 20% 2" xfId="977"/>
    <cellStyle name="_ET_STYLE_NoName_00__Book1_1 4" xfId="978"/>
    <cellStyle name="Normal - Style1" xfId="979"/>
    <cellStyle name="常规 2 2 11 2" xfId="980"/>
    <cellStyle name="Date 2" xfId="981"/>
    <cellStyle name="差 5 3" xfId="982"/>
    <cellStyle name="Accent5 2" xfId="983"/>
    <cellStyle name="常规 3 3 2 3" xfId="984"/>
    <cellStyle name="千位分隔 5" xfId="985"/>
    <cellStyle name="标题 4 4" xfId="986"/>
    <cellStyle name="40% - 强调文字颜色 4 2 2" xfId="987"/>
    <cellStyle name="sstot" xfId="988"/>
    <cellStyle name="6mal" xfId="989"/>
    <cellStyle name="差_0605石屏 2 2" xfId="990"/>
    <cellStyle name="Accent5 5 2" xfId="991"/>
    <cellStyle name="汇总 2 2" xfId="992"/>
    <cellStyle name="Month" xfId="993"/>
    <cellStyle name="标题 1 2 2 2" xfId="994"/>
    <cellStyle name="数量 3" xfId="995"/>
    <cellStyle name="百分比 2 12" xfId="996"/>
    <cellStyle name="常规 5 3 2" xfId="997"/>
    <cellStyle name="标题 2 4 2 2" xfId="998"/>
    <cellStyle name="检查单元格 2 3" xfId="999"/>
    <cellStyle name="Accent5 3" xfId="1000"/>
    <cellStyle name="适中 5" xfId="1001"/>
    <cellStyle name="Accent2 - 20%" xfId="1002"/>
    <cellStyle name="常规 3 2 3" xfId="1003"/>
    <cellStyle name="Accent5 - 20%" xfId="1004"/>
    <cellStyle name="常规 2 3 3 3" xfId="1005"/>
    <cellStyle name="40% - 强调文字颜色 4 2" xfId="1006"/>
    <cellStyle name="后继超级链接 2 2" xfId="1007"/>
    <cellStyle name="_ET_STYLE_NoName_00__Book1_1 3 2" xfId="1008"/>
    <cellStyle name="常规 2 5 2 2 2" xfId="1009"/>
    <cellStyle name="_Book1" xfId="1010"/>
    <cellStyle name="常规 2 7 2" xfId="1011"/>
    <cellStyle name="输入 2 3" xfId="1012"/>
    <cellStyle name="好 4 3" xfId="1013"/>
    <cellStyle name="常规 13" xfId="1014"/>
    <cellStyle name="标题 2 3 4" xfId="1015"/>
    <cellStyle name="Accent2 - 20% 2 2" xfId="1016"/>
    <cellStyle name="百分比 2 2 4" xfId="1017"/>
    <cellStyle name="Dollar (zero dec)" xfId="1018"/>
    <cellStyle name="60% - 强调文字颜色 3 3" xfId="1019"/>
    <cellStyle name="60% - 强调文字颜色 6 2 2 2" xfId="1020"/>
    <cellStyle name="标题 4 2 2" xfId="1021"/>
    <cellStyle name="千位分隔 3 2" xfId="1022"/>
    <cellStyle name="好_M01-1" xfId="1023"/>
    <cellStyle name="Input [yellow] 2 2" xfId="1024"/>
    <cellStyle name="商品名称 3" xfId="1025"/>
    <cellStyle name="百分比 2 3 4 2" xfId="1026"/>
    <cellStyle name="常规 10 3" xfId="1027"/>
    <cellStyle name="检查单元格 3 3" xfId="1028"/>
    <cellStyle name="标题 4 2 3" xfId="1029"/>
    <cellStyle name="千位分隔 3 3" xfId="1030"/>
    <cellStyle name="计算 2 2 2" xfId="1031"/>
    <cellStyle name="40% - 强调文字颜色 3 3" xfId="1032"/>
    <cellStyle name="标题1 2 2 2" xfId="1033"/>
    <cellStyle name="后继超级链接 2" xfId="1034"/>
    <cellStyle name="_Book1_2 2 2" xfId="1035"/>
    <cellStyle name="标题 6 2" xfId="1036"/>
    <cellStyle name="百分比 2 4 3 2" xfId="1037"/>
    <cellStyle name="20% - 强调文字颜色 1 2 2" xfId="1038"/>
    <cellStyle name="_Book1_2" xfId="1039"/>
    <cellStyle name="标题 1 4" xfId="1040"/>
    <cellStyle name="标题 4 4 4" xfId="1041"/>
    <cellStyle name="差 3 4" xfId="1042"/>
    <cellStyle name="千位分隔 2 4 2" xfId="1043"/>
    <cellStyle name="Input [yellow] 2" xfId="1044"/>
    <cellStyle name="标题 2 3" xfId="1045"/>
    <cellStyle name="Category 2" xfId="1046"/>
    <cellStyle name="_关闭破产企业已移交地方管理中小学校退休教师情况明细表(1)" xfId="1047"/>
    <cellStyle name="Accent5 4" xfId="1048"/>
    <cellStyle name="_ET_STYLE_NoName_00__Book1_1 2 2" xfId="1049"/>
    <cellStyle name="40% - 强调文字颜色 4 3" xfId="1050"/>
    <cellStyle name="常规 3 3 2 2" xfId="1051"/>
    <cellStyle name="标题 4 3" xfId="1052"/>
    <cellStyle name="千位分隔 4" xfId="1053"/>
    <cellStyle name="百分比 2 7 2" xfId="1054"/>
    <cellStyle name="Percent [2]" xfId="1055"/>
    <cellStyle name="好_0502通海县 2 2" xfId="1056"/>
    <cellStyle name="强调文字颜色 4 3 2" xfId="1057"/>
    <cellStyle name="t 2" xfId="1058"/>
    <cellStyle name="Accent1 9" xfId="1059"/>
    <cellStyle name="差_1110洱源 3" xfId="1060"/>
    <cellStyle name="链接单元格 4 2" xfId="1061"/>
    <cellStyle name="20% - 强调文字颜色 2 2" xfId="1062"/>
    <cellStyle name="Accent2 - 40% 2 2" xfId="1063"/>
    <cellStyle name="输入 2 4" xfId="1064"/>
    <cellStyle name="20% - 强调文字颜色 3 2 2" xfId="1065"/>
    <cellStyle name="per.style" xfId="1066"/>
    <cellStyle name="Accent3 - 20% 2 2" xfId="1067"/>
    <cellStyle name="常规 9" xfId="1068"/>
    <cellStyle name="标题 3 5 2" xfId="1069"/>
    <cellStyle name="标题1 3" xfId="1070"/>
    <cellStyle name="差_1110洱源 2 2" xfId="1071"/>
    <cellStyle name="Accent3" xfId="1072"/>
    <cellStyle name="标题 2 2 2" xfId="1073"/>
    <cellStyle name="借出原因 2 2 2" xfId="1074"/>
    <cellStyle name="常规 9 4" xfId="1075"/>
    <cellStyle name="40% - 强调文字颜色 1 2" xfId="1076"/>
    <cellStyle name="标题 4 4 2" xfId="1077"/>
    <cellStyle name="千位分隔 5 2" xfId="1078"/>
    <cellStyle name="差 3 2" xfId="1079"/>
    <cellStyle name="40% - 强调文字颜色 5 2" xfId="1080"/>
    <cellStyle name="好 2 3" xfId="1081"/>
    <cellStyle name="Accent1" xfId="1082"/>
    <cellStyle name="差 4 3" xfId="1083"/>
    <cellStyle name="强调文字颜色 5 2 2" xfId="1084"/>
    <cellStyle name="Header1" xfId="1085"/>
    <cellStyle name="Accent4 - 20% 3" xfId="1086"/>
    <cellStyle name="标题 3 2" xfId="1087"/>
    <cellStyle name="差 5 2" xfId="1088"/>
    <cellStyle name="标题1 2 3" xfId="1089"/>
    <cellStyle name="标题 5 2" xfId="1090"/>
    <cellStyle name="标题 2 5 3" xfId="1091"/>
    <cellStyle name="20% - 强调文字颜色 4 2 2" xfId="1092"/>
    <cellStyle name="常规 3 3 5 2" xfId="1093"/>
    <cellStyle name="差_2007年地州资金往来对账表" xfId="1094"/>
    <cellStyle name="汇总 2" xfId="1095"/>
    <cellStyle name="差_0605石屏 2" xfId="1096"/>
    <cellStyle name="Accent5 5" xfId="1097"/>
    <cellStyle name="Accent6 - 40% 2 2" xfId="1098"/>
    <cellStyle name="标题 3 4 4" xfId="1099"/>
    <cellStyle name="Accent6 8" xfId="1100"/>
    <cellStyle name="标题 1 4 4" xfId="1101"/>
    <cellStyle name="适中 3 4" xfId="1102"/>
    <cellStyle name="Currency_!!!GO" xfId="1103"/>
    <cellStyle name="分级显示列_1_Book1" xfId="1104"/>
    <cellStyle name="标题 3 3 2" xfId="1105"/>
    <cellStyle name="Date 2 2" xfId="1106"/>
    <cellStyle name="警告文本 3 3" xfId="1107"/>
    <cellStyle name="常规 18" xfId="1108"/>
    <cellStyle name="常规 23" xfId="1109"/>
    <cellStyle name="注释 4 3" xfId="1110"/>
    <cellStyle name="Accent2" xfId="1111"/>
    <cellStyle name="Header2 2 2" xfId="1112"/>
    <cellStyle name="标题 3 3 2 2" xfId="1113"/>
    <cellStyle name="Header2 3" xfId="1114"/>
    <cellStyle name="标题 3 3 3" xfId="1115"/>
    <cellStyle name="好_0605石屏县 2" xfId="1116"/>
    <cellStyle name="常规 19 2" xfId="1117"/>
    <cellStyle name="百分比 3 2" xfId="1118"/>
    <cellStyle name="Accent2 7" xfId="1119"/>
    <cellStyle name="百分比 3 2 2" xfId="1120"/>
    <cellStyle name="20% - 强调文字颜色 5 2" xfId="1121"/>
    <cellStyle name="Input [yellow] 3 2" xfId="1122"/>
    <cellStyle name="编号 2 2" xfId="1123"/>
    <cellStyle name="百分比 2 3 3 2" xfId="1124"/>
    <cellStyle name="Input Cells" xfId="1125"/>
    <cellStyle name="Accent2 8" xfId="1126"/>
    <cellStyle name="编号 3" xfId="1127"/>
    <cellStyle name="Linked Cells" xfId="1128"/>
    <cellStyle name="Millares [0]_96 Risk" xfId="1129"/>
    <cellStyle name="标题 3 2 2 2" xfId="1130"/>
    <cellStyle name="好 5 2" xfId="1131"/>
    <cellStyle name="常规 4 3 4" xfId="1132"/>
    <cellStyle name="千位分隔 2 3 2" xfId="1133"/>
    <cellStyle name="Milliers [0]_!!!GO" xfId="1134"/>
    <cellStyle name="Moneda [0]_96 Risk" xfId="1135"/>
    <cellStyle name="百分比 10" xfId="1136"/>
    <cellStyle name="Accent6 - 20%" xfId="1137"/>
    <cellStyle name="常规 19 3" xfId="1138"/>
    <cellStyle name="PSHeading 2 2" xfId="1139"/>
    <cellStyle name="no dec 2" xfId="1140"/>
    <cellStyle name="后继超级链接" xfId="1141"/>
    <cellStyle name="常规 2 7" xfId="1142"/>
    <cellStyle name="标题 8 2" xfId="1143"/>
    <cellStyle name="差_Book1" xfId="1144"/>
    <cellStyle name="百分比 2 5 2" xfId="1145"/>
    <cellStyle name="Normal_!!!GO" xfId="1146"/>
    <cellStyle name="差_2007年地州资金往来对账表 2" xfId="1147"/>
    <cellStyle name="Percent_!!!GO" xfId="1148"/>
    <cellStyle name="常规 2 3 2 3 2" xfId="1149"/>
    <cellStyle name="差_0605石屏县 2" xfId="1150"/>
    <cellStyle name="PSDec" xfId="1151"/>
    <cellStyle name="差_M01-1" xfId="1152"/>
    <cellStyle name="常规 2 9 2" xfId="1153"/>
    <cellStyle name="输入 3 2" xfId="1154"/>
    <cellStyle name="强调文字颜色 3 2 2 2" xfId="1155"/>
    <cellStyle name="差_M01-1 3" xfId="1156"/>
    <cellStyle name="PSDate" xfId="1157"/>
    <cellStyle name="编号 2 2 2" xfId="1158"/>
    <cellStyle name="PSDate 2" xfId="1159"/>
    <cellStyle name="Accent2 9" xfId="1160"/>
    <cellStyle name="常规 5 4" xfId="1161"/>
    <cellStyle name="常规 4 3 2" xfId="1162"/>
    <cellStyle name="标题 2 4 3" xfId="1163"/>
    <cellStyle name="计算 3 2" xfId="1164"/>
    <cellStyle name="PSHeading 2 2 3" xfId="1165"/>
    <cellStyle name="PSHeading 2 4" xfId="1166"/>
    <cellStyle name="PSHeading 3" xfId="1167"/>
    <cellStyle name="部门 3" xfId="1168"/>
    <cellStyle name="PSSpacer 2" xfId="1169"/>
    <cellStyle name="sstot 2" xfId="1170"/>
    <cellStyle name="Standard_AREAS" xfId="1171"/>
    <cellStyle name="百分比 2 11" xfId="1172"/>
    <cellStyle name="千位分隔 2 2" xfId="1173"/>
    <cellStyle name="百分比 2 3 5" xfId="1174"/>
    <cellStyle name="百分比 2 11 2" xfId="1175"/>
    <cellStyle name="强调 3 2" xfId="1176"/>
    <cellStyle name="Accent3 - 20%" xfId="1177"/>
    <cellStyle name="百分比 2 4 4" xfId="1178"/>
    <cellStyle name="常规 3 4" xfId="1179"/>
    <cellStyle name="标题 2 2 3" xfId="1180"/>
    <cellStyle name="百分比 3" xfId="1181"/>
    <cellStyle name="20% - 强调文字颜色 5 2 2" xfId="1182"/>
    <cellStyle name="好 4 4" xfId="1183"/>
    <cellStyle name="常规 14" xfId="1184"/>
    <cellStyle name="检查单元格 2 2 2" xfId="1185"/>
    <cellStyle name="常规 21" xfId="1186"/>
    <cellStyle name="常规 16" xfId="1187"/>
    <cellStyle name="百分比 9 2" xfId="1188"/>
    <cellStyle name="捠壿_Region Orders (2)" xfId="1189"/>
    <cellStyle name="编号 2 3" xfId="1190"/>
    <cellStyle name="标题 1 3 2 2" xfId="1191"/>
    <cellStyle name="超链接 2" xfId="1192"/>
    <cellStyle name="标题 1 5 3" xfId="1193"/>
    <cellStyle name="常规 11 4" xfId="1194"/>
    <cellStyle name="链接单元格 3 2 2" xfId="1195"/>
    <cellStyle name="常规 5 3" xfId="1196"/>
    <cellStyle name="标题 2 4 2" xfId="1197"/>
    <cellStyle name="常规 4 3" xfId="1198"/>
    <cellStyle name="标题 2 3 2" xfId="1199"/>
    <cellStyle name="标题 2 3 2 2" xfId="1200"/>
    <cellStyle name="标题 2 4" xfId="1201"/>
    <cellStyle name="差 4 4" xfId="1202"/>
    <cellStyle name="标题 2 7" xfId="1203"/>
    <cellStyle name="常规 6 3" xfId="1204"/>
    <cellStyle name="标题 2 5 2" xfId="1205"/>
    <cellStyle name="常规 2 5" xfId="1206"/>
    <cellStyle name="部门 2 2 2" xfId="1207"/>
    <cellStyle name="标题 2 6" xfId="1208"/>
    <cellStyle name="部门 2 3" xfId="1209"/>
    <cellStyle name="好 6" xfId="1210"/>
    <cellStyle name="标题 3 2 3" xfId="1211"/>
    <cellStyle name="标题 3 4" xfId="1212"/>
    <cellStyle name="标题 3 4 2" xfId="1213"/>
    <cellStyle name="标题 3 4 2 2" xfId="1214"/>
    <cellStyle name="常规 10 2 3" xfId="1215"/>
    <cellStyle name="汇总 6 2" xfId="1216"/>
    <cellStyle name="标题 3 4 3" xfId="1217"/>
    <cellStyle name="标题 3 5" xfId="1218"/>
    <cellStyle name="部门 3 2" xfId="1219"/>
    <cellStyle name="标题 3 5 3" xfId="1220"/>
    <cellStyle name="标题 3 6" xfId="1221"/>
    <cellStyle name="数量 2 2 2" xfId="1222"/>
    <cellStyle name="标题 3 7" xfId="1223"/>
    <cellStyle name="千位分隔 4 2" xfId="1224"/>
    <cellStyle name="标题 4 3 2" xfId="1225"/>
    <cellStyle name="常规 3 3 2 2 2" xfId="1226"/>
    <cellStyle name="标题 4 3 2 2" xfId="1227"/>
    <cellStyle name="差 2 2 2" xfId="1228"/>
    <cellStyle name="标题 4 3 3" xfId="1229"/>
    <cellStyle name="差 2 3" xfId="1230"/>
    <cellStyle name="解释性文本 5 3" xfId="1231"/>
    <cellStyle name="标题 4 3 4" xfId="1232"/>
    <cellStyle name="计算 3 2 2" xfId="1233"/>
    <cellStyle name="差 2 4" xfId="1234"/>
    <cellStyle name="常规 2 2 2 2 2" xfId="1235"/>
    <cellStyle name="常规 2 2 2 2 2 2" xfId="1236"/>
    <cellStyle name="百分比 2 10 2" xfId="1237"/>
    <cellStyle name="常规 2 2 2 2 3" xfId="1238"/>
    <cellStyle name="Accent5 2 2" xfId="1239"/>
    <cellStyle name="百分比 6 2" xfId="1240"/>
    <cellStyle name="标题 5 4" xfId="1241"/>
    <cellStyle name="标题 6 4" xfId="1242"/>
    <cellStyle name="标题 7 3" xfId="1243"/>
    <cellStyle name="标题 7 4" xfId="1244"/>
    <cellStyle name="标题 8" xfId="1245"/>
    <cellStyle name="Accent5 - 20% 2" xfId="1246"/>
    <cellStyle name="标题 9" xfId="1247"/>
    <cellStyle name="输入 3 3" xfId="1248"/>
    <cellStyle name="常规 2 9 3" xfId="1249"/>
    <cellStyle name="标题1" xfId="1250"/>
    <cellStyle name="注释 4 4" xfId="1251"/>
    <cellStyle name="常规 24" xfId="1252"/>
    <cellStyle name="常规 19" xfId="1253"/>
    <cellStyle name="常规 2 6 2 2" xfId="1254"/>
    <cellStyle name="表标题 2" xfId="1255"/>
    <cellStyle name="部门 2" xfId="1256"/>
    <cellStyle name="常规 10 41" xfId="1257"/>
    <cellStyle name="差_0502通海县" xfId="1258"/>
    <cellStyle name="差_0502通海县 2" xfId="1259"/>
    <cellStyle name="差_0502通海县 3" xfId="1260"/>
    <cellStyle name="40% - 强调文字颜色 3 2 2" xfId="1261"/>
    <cellStyle name="Accent6 - 60%" xfId="1262"/>
    <cellStyle name="常规 3 6" xfId="1263"/>
    <cellStyle name="Accent6 - 60% 2" xfId="1264"/>
    <cellStyle name="常规 3 6 2" xfId="1265"/>
    <cellStyle name="Accent6 - 60% 2 2" xfId="1266"/>
    <cellStyle name="常规 3 7" xfId="1267"/>
    <cellStyle name="Accent6 - 60% 3" xfId="1268"/>
    <cellStyle name="差_0605石屏县" xfId="1269"/>
    <cellStyle name="Accent5 4 2" xfId="1270"/>
    <cellStyle name="百分比 8 2" xfId="1271"/>
    <cellStyle name="差_0605石屏县 2 2" xfId="1272"/>
    <cellStyle name="差_0605石屏县 3" xfId="1273"/>
    <cellStyle name="差_11大理" xfId="1274"/>
    <cellStyle name="计算 8" xfId="1275"/>
    <cellStyle name="差_11大理 2" xfId="1276"/>
    <cellStyle name="差_2007年地州资金往来对账表 3" xfId="1277"/>
    <cellStyle name="注释 3 2 2" xfId="1278"/>
    <cellStyle name="警告文本 3 2" xfId="1279"/>
    <cellStyle name="差_2008年地州对账表(国库资金） 2" xfId="1280"/>
    <cellStyle name="常规 22" xfId="1281"/>
    <cellStyle name="常规 17" xfId="1282"/>
    <cellStyle name="注释 4 2" xfId="1283"/>
    <cellStyle name="输入 6" xfId="1284"/>
    <cellStyle name="常规 2 13" xfId="1285"/>
    <cellStyle name="常规 2 13 2" xfId="1286"/>
    <cellStyle name="后继超级链接 3" xfId="1287"/>
    <cellStyle name="常规 2 7 3" xfId="1288"/>
    <cellStyle name="常规 10 2" xfId="1289"/>
    <cellStyle name="常规 2 7 3 2" xfId="1290"/>
    <cellStyle name="常规 10 2 2" xfId="1291"/>
    <cellStyle name="Accent1 - 60%" xfId="1292"/>
    <cellStyle name="常规 10 2 2 2" xfId="1293"/>
    <cellStyle name="Accent4" xfId="1294"/>
    <cellStyle name="常规 10 2_报预算局：2016年云南省及省本级1-7月社保基金预算执行情况表（0823）" xfId="1295"/>
    <cellStyle name="强调文字颜色 3 3" xfId="1296"/>
    <cellStyle name="常规 2 10" xfId="1297"/>
    <cellStyle name="常规 11 2" xfId="1298"/>
    <cellStyle name="常规 11 2 2" xfId="1299"/>
    <cellStyle name="Accent5 - 20% 2 2" xfId="1300"/>
    <cellStyle name="输入 2 2 2" xfId="1301"/>
    <cellStyle name="输出 2" xfId="1302"/>
    <cellStyle name="常规 13 2" xfId="1303"/>
    <cellStyle name="Accent5 - 20% 3" xfId="1304"/>
    <cellStyle name="常规 14 2" xfId="1305"/>
    <cellStyle name="输入 5" xfId="1306"/>
    <cellStyle name="常规 2 12" xfId="1307"/>
    <cellStyle name="常规 17 3" xfId="1308"/>
    <cellStyle name="常规 5 42" xfId="1309"/>
    <cellStyle name="常规 18 2" xfId="1310"/>
    <cellStyle name="常规 5 42 2" xfId="1311"/>
    <cellStyle name="常规 18 2 2" xfId="1312"/>
    <cellStyle name="常规 19 2 2" xfId="1313"/>
    <cellStyle name="常规 2 2" xfId="1314"/>
    <cellStyle name="计算 4" xfId="1315"/>
    <cellStyle name="标题 7 2 2" xfId="1316"/>
    <cellStyle name="常规 2 2 2" xfId="1317"/>
    <cellStyle name="常规 2 2 2 3" xfId="1318"/>
    <cellStyle name="常规 2 2 3" xfId="1319"/>
    <cellStyle name="常规 2 2 3 3 2" xfId="1320"/>
    <cellStyle name="常规 2 3" xfId="1321"/>
    <cellStyle name="百分比 2 8" xfId="1322"/>
    <cellStyle name="常规 2 3 2" xfId="1323"/>
    <cellStyle name="常规 2 3 2 2 3" xfId="1324"/>
    <cellStyle name="常规 2 3 2 3" xfId="1325"/>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externalLink" Target="externalLinks/externalLink2.xml"/><Relationship Id="rId37" Type="http://schemas.openxmlformats.org/officeDocument/2006/relationships/externalLink" Target="externalLinks/externalLink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19-1"/>
      <sheetName val="19-2"/>
      <sheetName val="20"/>
      <sheetName val="21-1"/>
      <sheetName val="21-2"/>
      <sheetName val="22"/>
      <sheetName val="说明7"/>
      <sheetName val="23"/>
      <sheetName val="24"/>
      <sheetName val="25-1"/>
      <sheetName val="25-1说明"/>
      <sheetName val="25-2"/>
      <sheetName val="25-2说明"/>
      <sheetName val="25-3"/>
      <sheetName val="25-3说明"/>
      <sheetName val="25-4"/>
      <sheetName val="25-4说明"/>
      <sheetName val="25-5"/>
      <sheetName val="25-5说明"/>
      <sheetName val="25-6"/>
      <sheetName val="25-6说明"/>
      <sheetName val="25-7"/>
      <sheetName val="25-7说明"/>
      <sheetName val="25-8"/>
      <sheetName val="25-8说明"/>
      <sheetName val="26"/>
      <sheetName val="27"/>
      <sheetName val="28"/>
      <sheetName val="29"/>
      <sheetName val="30"/>
      <sheetName val="说明8"/>
      <sheetName val="32"/>
      <sheetName val="33"/>
      <sheetName val="34"/>
      <sheetName val="35"/>
      <sheetName val="36"/>
      <sheetName val="说明9"/>
      <sheetName val="37"/>
      <sheetName val="38"/>
      <sheetName val="39"/>
      <sheetName val="说明10"/>
      <sheetName val="40"/>
      <sheetName val="41"/>
      <sheetName val="42"/>
      <sheetName val="说明11"/>
      <sheetName val="43"/>
      <sheetName val="44"/>
      <sheetName val="45"/>
      <sheetName val="46"/>
      <sheetName val="文件格式说明"/>
      <sheetName val="还本付息"/>
      <sheetName val="谁执法谁普法季度报报表"/>
      <sheetName val="办文(涉密件)"/>
      <sheetName val="预算表格"/>
      <sheetName val="州市县、试点县市"/>
      <sheetName val="常用网址"/>
      <sheetName val="城投债"/>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9"/>
  <sheetViews>
    <sheetView showZeros="0" view="pageBreakPreview" zoomScale="80" zoomScaleNormal="90" workbookViewId="0">
      <pane ySplit="3" topLeftCell="A4" activePane="bottomLeft" state="frozen"/>
      <selection/>
      <selection pane="bottomLeft" activeCell="I9" sqref="I9"/>
    </sheetView>
  </sheetViews>
  <sheetFormatPr defaultColWidth="9" defaultRowHeight="14.25" outlineLevelCol="4"/>
  <cols>
    <col min="1" max="1" width="50.75" style="275" customWidth="1"/>
    <col min="2" max="3" width="21.625" style="275" customWidth="1"/>
    <col min="4" max="4" width="21.625" style="425" customWidth="1"/>
    <col min="5" max="16384" width="9" style="426"/>
  </cols>
  <sheetData>
    <row r="1" ht="45" customHeight="1" spans="1:5">
      <c r="A1" s="277" t="s">
        <v>0</v>
      </c>
      <c r="B1" s="277"/>
      <c r="C1" s="277"/>
      <c r="D1" s="277"/>
      <c r="E1" s="427"/>
    </row>
    <row r="2" ht="18.95" customHeight="1" spans="1:5">
      <c r="A2" s="278"/>
      <c r="B2" s="428"/>
      <c r="C2" s="335"/>
      <c r="D2" s="279" t="s">
        <v>1</v>
      </c>
      <c r="E2" s="427"/>
    </row>
    <row r="3" s="422" customFormat="1" ht="45" customHeight="1" spans="1:5">
      <c r="A3" s="429" t="s">
        <v>2</v>
      </c>
      <c r="B3" s="281" t="s">
        <v>3</v>
      </c>
      <c r="C3" s="281" t="s">
        <v>4</v>
      </c>
      <c r="D3" s="429" t="s">
        <v>5</v>
      </c>
      <c r="E3" s="430"/>
    </row>
    <row r="4" ht="36" customHeight="1" spans="1:5">
      <c r="A4" s="409" t="s">
        <v>6</v>
      </c>
      <c r="B4" s="296">
        <f>SUM(B5:B19)</f>
        <v>93619</v>
      </c>
      <c r="C4" s="296">
        <f>SUM(C5:C19)</f>
        <v>110400</v>
      </c>
      <c r="D4" s="284">
        <f>(C4-B4)/B4</f>
        <v>0.179247802262361</v>
      </c>
      <c r="E4" s="431"/>
    </row>
    <row r="5" ht="36" customHeight="1" spans="1:5">
      <c r="A5" s="304" t="s">
        <v>7</v>
      </c>
      <c r="B5" s="288">
        <v>45601</v>
      </c>
      <c r="C5" s="288">
        <v>55000</v>
      </c>
      <c r="D5" s="284">
        <f t="shared" ref="D5:D39" si="0">(C5-B5)/B5</f>
        <v>0.206113901010943</v>
      </c>
      <c r="E5" s="431"/>
    </row>
    <row r="6" ht="36" customHeight="1" spans="1:5">
      <c r="A6" s="304" t="s">
        <v>8</v>
      </c>
      <c r="B6" s="288">
        <v>1513</v>
      </c>
      <c r="C6" s="288">
        <v>1600</v>
      </c>
      <c r="D6" s="284">
        <f t="shared" si="0"/>
        <v>0.0575016523463318</v>
      </c>
      <c r="E6" s="431"/>
    </row>
    <row r="7" ht="36" customHeight="1" spans="1:5">
      <c r="A7" s="304" t="s">
        <v>9</v>
      </c>
      <c r="B7" s="288">
        <v>2647</v>
      </c>
      <c r="C7" s="288">
        <v>3000</v>
      </c>
      <c r="D7" s="284">
        <f t="shared" si="0"/>
        <v>0.133358519078202</v>
      </c>
      <c r="E7" s="431"/>
    </row>
    <row r="8" ht="36" customHeight="1" spans="1:5">
      <c r="A8" s="304" t="s">
        <v>10</v>
      </c>
      <c r="B8" s="288">
        <v>19829</v>
      </c>
      <c r="C8" s="288">
        <v>24000</v>
      </c>
      <c r="D8" s="284">
        <f t="shared" si="0"/>
        <v>0.210348479499723</v>
      </c>
      <c r="E8" s="431"/>
    </row>
    <row r="9" ht="36" customHeight="1" spans="1:5">
      <c r="A9" s="304" t="s">
        <v>11</v>
      </c>
      <c r="B9" s="288">
        <v>1849</v>
      </c>
      <c r="C9" s="288">
        <v>2000</v>
      </c>
      <c r="D9" s="284">
        <f t="shared" si="0"/>
        <v>0.0816657652785289</v>
      </c>
      <c r="E9" s="431"/>
    </row>
    <row r="10" ht="36" customHeight="1" spans="1:5">
      <c r="A10" s="304" t="s">
        <v>12</v>
      </c>
      <c r="B10" s="288">
        <v>2629</v>
      </c>
      <c r="C10" s="288">
        <v>3000</v>
      </c>
      <c r="D10" s="284">
        <f t="shared" si="0"/>
        <v>0.141118295930011</v>
      </c>
      <c r="E10" s="431"/>
    </row>
    <row r="11" ht="36" customHeight="1" spans="1:5">
      <c r="A11" s="304" t="s">
        <v>13</v>
      </c>
      <c r="B11" s="288">
        <v>922</v>
      </c>
      <c r="C11" s="288">
        <v>1000</v>
      </c>
      <c r="D11" s="284">
        <f t="shared" si="0"/>
        <v>0.0845986984815618</v>
      </c>
      <c r="E11" s="431"/>
    </row>
    <row r="12" ht="36" customHeight="1" spans="1:5">
      <c r="A12" s="304" t="s">
        <v>14</v>
      </c>
      <c r="B12" s="288">
        <v>1265</v>
      </c>
      <c r="C12" s="288">
        <v>1600</v>
      </c>
      <c r="D12" s="284">
        <f t="shared" si="0"/>
        <v>0.264822134387352</v>
      </c>
      <c r="E12" s="431"/>
    </row>
    <row r="13" ht="36" customHeight="1" spans="1:5">
      <c r="A13" s="304" t="s">
        <v>15</v>
      </c>
      <c r="B13" s="288">
        <v>583</v>
      </c>
      <c r="C13" s="288">
        <v>800</v>
      </c>
      <c r="D13" s="284">
        <f t="shared" si="0"/>
        <v>0.37221269296741</v>
      </c>
      <c r="E13" s="431"/>
    </row>
    <row r="14" ht="36" customHeight="1" spans="1:5">
      <c r="A14" s="304" t="s">
        <v>16</v>
      </c>
      <c r="B14" s="288">
        <v>1367</v>
      </c>
      <c r="C14" s="288">
        <v>1500</v>
      </c>
      <c r="D14" s="284">
        <f t="shared" si="0"/>
        <v>0.0972933430870519</v>
      </c>
      <c r="E14" s="431"/>
    </row>
    <row r="15" ht="36" customHeight="1" spans="1:5">
      <c r="A15" s="304" t="s">
        <v>17</v>
      </c>
      <c r="B15" s="288">
        <v>764</v>
      </c>
      <c r="C15" s="288">
        <v>1000</v>
      </c>
      <c r="D15" s="284">
        <f t="shared" si="0"/>
        <v>0.308900523560209</v>
      </c>
      <c r="E15" s="431"/>
    </row>
    <row r="16" ht="36" customHeight="1" spans="1:5">
      <c r="A16" s="304" t="s">
        <v>18</v>
      </c>
      <c r="B16" s="288">
        <v>2558</v>
      </c>
      <c r="C16" s="288">
        <v>3000</v>
      </c>
      <c r="D16" s="284">
        <f t="shared" si="0"/>
        <v>0.172791243158718</v>
      </c>
      <c r="E16" s="431"/>
    </row>
    <row r="17" ht="36" customHeight="1" spans="1:5">
      <c r="A17" s="304" t="s">
        <v>19</v>
      </c>
      <c r="B17" s="288">
        <v>7925</v>
      </c>
      <c r="C17" s="288">
        <v>8400</v>
      </c>
      <c r="D17" s="284">
        <f t="shared" si="0"/>
        <v>0.0599369085173502</v>
      </c>
      <c r="E17" s="431"/>
    </row>
    <row r="18" ht="36" customHeight="1" spans="1:5">
      <c r="A18" s="304" t="s">
        <v>20</v>
      </c>
      <c r="B18" s="288">
        <v>4028</v>
      </c>
      <c r="C18" s="288">
        <v>4500</v>
      </c>
      <c r="D18" s="284">
        <f t="shared" si="0"/>
        <v>0.117179741807349</v>
      </c>
      <c r="E18" s="431"/>
    </row>
    <row r="19" ht="36" customHeight="1" spans="1:5">
      <c r="A19" s="304" t="s">
        <v>21</v>
      </c>
      <c r="B19" s="288">
        <v>139</v>
      </c>
      <c r="C19" s="288"/>
      <c r="D19" s="284">
        <f t="shared" si="0"/>
        <v>-1</v>
      </c>
      <c r="E19" s="431"/>
    </row>
    <row r="20" ht="36" customHeight="1" spans="1:5">
      <c r="A20" s="409" t="s">
        <v>22</v>
      </c>
      <c r="B20" s="296">
        <f>SUM(B21:B28)</f>
        <v>37788</v>
      </c>
      <c r="C20" s="296">
        <f>SUM(C21:C28)</f>
        <v>26600</v>
      </c>
      <c r="D20" s="284">
        <f t="shared" si="0"/>
        <v>-0.296072827352599</v>
      </c>
      <c r="E20" s="431"/>
    </row>
    <row r="21" ht="36" customHeight="1" spans="1:5">
      <c r="A21" s="304" t="s">
        <v>23</v>
      </c>
      <c r="B21" s="288">
        <v>3757</v>
      </c>
      <c r="C21" s="288">
        <v>4000</v>
      </c>
      <c r="D21" s="284">
        <f t="shared" si="0"/>
        <v>0.0646792653713069</v>
      </c>
      <c r="E21" s="431"/>
    </row>
    <row r="22" ht="36" customHeight="1" spans="1:5">
      <c r="A22" s="432" t="s">
        <v>24</v>
      </c>
      <c r="B22" s="288">
        <v>3688</v>
      </c>
      <c r="C22" s="288">
        <v>5000</v>
      </c>
      <c r="D22" s="284">
        <f t="shared" si="0"/>
        <v>0.355748373101952</v>
      </c>
      <c r="E22" s="431"/>
    </row>
    <row r="23" ht="36" customHeight="1" spans="1:5">
      <c r="A23" s="304" t="s">
        <v>25</v>
      </c>
      <c r="B23" s="288">
        <v>1467</v>
      </c>
      <c r="C23" s="288">
        <v>2500</v>
      </c>
      <c r="D23" s="284">
        <f t="shared" si="0"/>
        <v>0.704158145875937</v>
      </c>
      <c r="E23" s="431"/>
    </row>
    <row r="24" ht="36" customHeight="1" spans="1:5">
      <c r="A24" s="304" t="s">
        <v>26</v>
      </c>
      <c r="B24" s="288"/>
      <c r="C24" s="288"/>
      <c r="D24" s="284"/>
      <c r="E24" s="431"/>
    </row>
    <row r="25" ht="36" customHeight="1" spans="1:5">
      <c r="A25" s="304" t="s">
        <v>27</v>
      </c>
      <c r="B25" s="288">
        <v>28799</v>
      </c>
      <c r="C25" s="288">
        <v>15000</v>
      </c>
      <c r="D25" s="284">
        <f t="shared" si="0"/>
        <v>-0.47914858154797</v>
      </c>
      <c r="E25" s="431"/>
    </row>
    <row r="26" ht="36" customHeight="1" spans="1:5">
      <c r="A26" s="304" t="s">
        <v>28</v>
      </c>
      <c r="B26" s="288"/>
      <c r="C26" s="288"/>
      <c r="D26" s="284"/>
      <c r="E26" s="431"/>
    </row>
    <row r="27" ht="36" customHeight="1" spans="1:5">
      <c r="A27" s="304" t="s">
        <v>29</v>
      </c>
      <c r="B27" s="288"/>
      <c r="C27" s="288"/>
      <c r="D27" s="284"/>
      <c r="E27" s="431"/>
    </row>
    <row r="28" ht="36" customHeight="1" spans="1:5">
      <c r="A28" s="304" t="s">
        <v>30</v>
      </c>
      <c r="B28" s="288">
        <v>77</v>
      </c>
      <c r="C28" s="288">
        <v>100</v>
      </c>
      <c r="D28" s="284">
        <f t="shared" si="0"/>
        <v>0.298701298701299</v>
      </c>
      <c r="E28" s="431"/>
    </row>
    <row r="29" ht="36" customHeight="1" spans="1:5">
      <c r="A29" s="304"/>
      <c r="B29" s="288"/>
      <c r="C29" s="288"/>
      <c r="D29" s="284"/>
      <c r="E29" s="431"/>
    </row>
    <row r="30" s="423" customFormat="1" ht="36" customHeight="1" spans="1:5">
      <c r="A30" s="408" t="s">
        <v>31</v>
      </c>
      <c r="B30" s="296">
        <f>B4+B20</f>
        <v>131407</v>
      </c>
      <c r="C30" s="296">
        <f>C4+C20</f>
        <v>137000</v>
      </c>
      <c r="D30" s="284">
        <f t="shared" si="0"/>
        <v>0.0425624205712025</v>
      </c>
      <c r="E30" s="431"/>
    </row>
    <row r="31" ht="36" customHeight="1" spans="1:5">
      <c r="A31" s="303" t="s">
        <v>32</v>
      </c>
      <c r="B31" s="296">
        <v>56523</v>
      </c>
      <c r="C31" s="296">
        <v>60000</v>
      </c>
      <c r="D31" s="284">
        <f t="shared" si="0"/>
        <v>0.0615147815933337</v>
      </c>
      <c r="E31" s="431"/>
    </row>
    <row r="32" ht="36" customHeight="1" spans="1:5">
      <c r="A32" s="409" t="s">
        <v>33</v>
      </c>
      <c r="B32" s="296">
        <f>SUM(B33:B38)</f>
        <v>382474</v>
      </c>
      <c r="C32" s="296">
        <f>SUM(C33:C38)</f>
        <v>338323</v>
      </c>
      <c r="D32" s="284">
        <f t="shared" si="0"/>
        <v>-0.11543529756271</v>
      </c>
      <c r="E32" s="431"/>
    </row>
    <row r="33" ht="36" customHeight="1" spans="1:5">
      <c r="A33" s="304" t="s">
        <v>34</v>
      </c>
      <c r="B33" s="288">
        <v>-2739</v>
      </c>
      <c r="C33" s="288">
        <v>-2739</v>
      </c>
      <c r="D33" s="284">
        <f t="shared" si="0"/>
        <v>0</v>
      </c>
      <c r="E33" s="431"/>
    </row>
    <row r="34" ht="36" customHeight="1" spans="1:5">
      <c r="A34" s="304" t="s">
        <v>35</v>
      </c>
      <c r="B34" s="288">
        <v>312393</v>
      </c>
      <c r="C34" s="288">
        <v>331062</v>
      </c>
      <c r="D34" s="284">
        <f t="shared" si="0"/>
        <v>0.0597612622561965</v>
      </c>
      <c r="E34" s="431"/>
    </row>
    <row r="35" ht="36" customHeight="1" spans="1:5">
      <c r="A35" s="304" t="s">
        <v>36</v>
      </c>
      <c r="B35" s="288"/>
      <c r="C35" s="288"/>
      <c r="D35" s="284"/>
      <c r="E35" s="431"/>
    </row>
    <row r="36" ht="36" customHeight="1" spans="1:5">
      <c r="A36" s="304" t="s">
        <v>37</v>
      </c>
      <c r="B36" s="288">
        <v>72820</v>
      </c>
      <c r="C36" s="288">
        <v>10000</v>
      </c>
      <c r="D36" s="284">
        <f t="shared" si="0"/>
        <v>-0.862675089261192</v>
      </c>
      <c r="E36" s="431"/>
    </row>
    <row r="37" s="424" customFormat="1" ht="36" customHeight="1" spans="1:5">
      <c r="A37" s="307" t="s">
        <v>38</v>
      </c>
      <c r="B37" s="288"/>
      <c r="C37" s="288"/>
      <c r="D37" s="284"/>
      <c r="E37" s="431"/>
    </row>
    <row r="38" s="424" customFormat="1" ht="36" customHeight="1" spans="1:5">
      <c r="A38" s="307" t="s">
        <v>39</v>
      </c>
      <c r="B38" s="288"/>
      <c r="C38" s="288"/>
      <c r="D38" s="284"/>
      <c r="E38" s="431"/>
    </row>
    <row r="39" ht="36" customHeight="1" spans="1:5">
      <c r="A39" s="433" t="s">
        <v>40</v>
      </c>
      <c r="B39" s="296">
        <f>B30+B31+B32</f>
        <v>570404</v>
      </c>
      <c r="C39" s="296">
        <f>C30+C31+C32</f>
        <v>535323</v>
      </c>
      <c r="D39" s="284">
        <f t="shared" si="0"/>
        <v>-0.0615020231274675</v>
      </c>
      <c r="E39" s="431"/>
    </row>
  </sheetData>
  <autoFilter ref="A3:E39">
    <extLst/>
  </autoFilter>
  <mergeCells count="1">
    <mergeCell ref="A1:D1"/>
  </mergeCells>
  <conditionalFormatting sqref="D2">
    <cfRule type="cellIs" dxfId="0" priority="35" stopIfTrue="1" operator="lessThanOrEqual">
      <formula>-1</formula>
    </cfRule>
  </conditionalFormatting>
  <conditionalFormatting sqref="A31">
    <cfRule type="expression" dxfId="1" priority="41" stopIfTrue="1">
      <formula>"len($A:$A)=3"</formula>
    </cfRule>
  </conditionalFormatting>
  <conditionalFormatting sqref="B31">
    <cfRule type="expression" dxfId="1" priority="26" stopIfTrue="1">
      <formula>"len($A:$A)=3"</formula>
    </cfRule>
  </conditionalFormatting>
  <conditionalFormatting sqref="C31">
    <cfRule type="expression" dxfId="1" priority="15" stopIfTrue="1">
      <formula>"len($A:$A)=3"</formula>
    </cfRule>
  </conditionalFormatting>
  <conditionalFormatting sqref="A4:A29">
    <cfRule type="expression" dxfId="1" priority="46" stopIfTrue="1">
      <formula>"len($A:$A)=3"</formula>
    </cfRule>
  </conditionalFormatting>
  <conditionalFormatting sqref="A7:A9">
    <cfRule type="expression" dxfId="1" priority="49" stopIfTrue="1">
      <formula>"len($A:$A)=3"</formula>
    </cfRule>
  </conditionalFormatting>
  <conditionalFormatting sqref="A32:A35">
    <cfRule type="expression" dxfId="1" priority="10" stopIfTrue="1">
      <formula>"len($A:$A)=3"</formula>
    </cfRule>
  </conditionalFormatting>
  <conditionalFormatting sqref="A33:A35">
    <cfRule type="expression" dxfId="1" priority="8" stopIfTrue="1">
      <formula>"len($A:$A)=3"</formula>
    </cfRule>
  </conditionalFormatting>
  <conditionalFormatting sqref="A35:A37">
    <cfRule type="expression" dxfId="1" priority="6" stopIfTrue="1">
      <formula>"len($A:$A)=3"</formula>
    </cfRule>
  </conditionalFormatting>
  <conditionalFormatting sqref="A37:A39">
    <cfRule type="expression" dxfId="1" priority="4" stopIfTrue="1">
      <formula>"len($A:$A)=3"</formula>
    </cfRule>
    <cfRule type="expression" dxfId="1" priority="5" stopIfTrue="1">
      <formula>"len($A:$A)=3"</formula>
    </cfRule>
  </conditionalFormatting>
  <conditionalFormatting sqref="B7:B9">
    <cfRule type="expression" dxfId="1" priority="28" stopIfTrue="1">
      <formula>"len($A:$A)=3"</formula>
    </cfRule>
  </conditionalFormatting>
  <conditionalFormatting sqref="B33:B35">
    <cfRule type="expression" dxfId="1" priority="24" stopIfTrue="1">
      <formula>"len($A:$A)=3"</formula>
    </cfRule>
  </conditionalFormatting>
  <conditionalFormatting sqref="B35:B37">
    <cfRule type="expression" dxfId="1" priority="22" stopIfTrue="1">
      <formula>"len($A:$A)=3"</formula>
    </cfRule>
  </conditionalFormatting>
  <conditionalFormatting sqref="C4:C29">
    <cfRule type="expression" dxfId="1" priority="16" stopIfTrue="1">
      <formula>"len($A:$A)=3"</formula>
    </cfRule>
  </conditionalFormatting>
  <conditionalFormatting sqref="C4:C7">
    <cfRule type="expression" dxfId="1" priority="19" stopIfTrue="1">
      <formula>"len($A:$A)=3"</formula>
    </cfRule>
  </conditionalFormatting>
  <conditionalFormatting sqref="C7:C9">
    <cfRule type="expression" dxfId="1" priority="17" stopIfTrue="1">
      <formula>"len($A:$A)=3"</formula>
    </cfRule>
  </conditionalFormatting>
  <conditionalFormatting sqref="C33:C35">
    <cfRule type="expression" dxfId="1" priority="13" stopIfTrue="1">
      <formula>"len($A:$A)=3"</formula>
    </cfRule>
  </conditionalFormatting>
  <conditionalFormatting sqref="C35:C37">
    <cfRule type="expression" dxfId="1" priority="11" stopIfTrue="1">
      <formula>"len($A:$A)=3"</formula>
    </cfRule>
  </conditionalFormatting>
  <conditionalFormatting sqref="C37:C39">
    <cfRule type="expression" dxfId="1" priority="21" stopIfTrue="1">
      <formula>"len($A:$A)=3"</formula>
    </cfRule>
  </conditionalFormatting>
  <conditionalFormatting sqref="C38:C39">
    <cfRule type="expression" dxfId="1" priority="18" stopIfTrue="1">
      <formula>"len($A:$A)=3"</formula>
    </cfRule>
  </conditionalFormatting>
  <conditionalFormatting sqref="E4:E39">
    <cfRule type="cellIs" dxfId="2" priority="33" stopIfTrue="1" operator="lessThan">
      <formula>0</formula>
    </cfRule>
    <cfRule type="cellIs" dxfId="2" priority="34" stopIfTrue="1" operator="lessThan">
      <formula>0</formula>
    </cfRule>
  </conditionalFormatting>
  <conditionalFormatting sqref="A4:A7 A39 A31">
    <cfRule type="expression" dxfId="1" priority="55" stopIfTrue="1">
      <formula>"len($A:$A)=3"</formula>
    </cfRule>
  </conditionalFormatting>
  <conditionalFormatting sqref="B4:B29 C4 C20">
    <cfRule type="expression" dxfId="1" priority="27" stopIfTrue="1">
      <formula>"len($A:$A)=3"</formula>
    </cfRule>
  </conditionalFormatting>
  <conditionalFormatting sqref="B4:B7 C4">
    <cfRule type="expression" dxfId="1" priority="30" stopIfTrue="1">
      <formula>"len($A:$A)=3"</formula>
    </cfRule>
  </conditionalFormatting>
  <conditionalFormatting sqref="B31 B32:C35">
    <cfRule type="expression" dxfId="1" priority="31" stopIfTrue="1">
      <formula>"len($A:$A)=3"</formula>
    </cfRule>
  </conditionalFormatting>
  <conditionalFormatting sqref="C31 C33:C35">
    <cfRule type="expression" dxfId="1" priority="20" stopIfTrue="1">
      <formula>"len($A:$A)=3"</formula>
    </cfRule>
  </conditionalFormatting>
  <conditionalFormatting sqref="A38:A39 A32:A35">
    <cfRule type="expression" dxfId="1" priority="9" stopIfTrue="1">
      <formula>"len($A:$A)=3"</formula>
    </cfRule>
  </conditionalFormatting>
  <conditionalFormatting sqref="B32:C35">
    <cfRule type="expression" dxfId="1" priority="25" stopIfTrue="1">
      <formula>"len($A:$A)=3"</formula>
    </cfRule>
  </conditionalFormatting>
  <conditionalFormatting sqref="A39 A35:C35">
    <cfRule type="expression" dxfId="1" priority="53" stopIfTrue="1">
      <formula>"len($A:$A)=3"</formula>
    </cfRule>
  </conditionalFormatting>
  <conditionalFormatting sqref="B37:B39 C39">
    <cfRule type="expression" dxfId="1" priority="32" stopIfTrue="1">
      <formula>"len($A:$A)=3"</formula>
    </cfRule>
  </conditionalFormatting>
  <conditionalFormatting sqref="B38:B39 C39">
    <cfRule type="expression" dxfId="1" priority="2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242"/>
  <sheetViews>
    <sheetView showZeros="0" view="pageBreakPreview" zoomScale="80" zoomScaleNormal="115" workbookViewId="0">
      <pane ySplit="3" topLeftCell="A232" activePane="bottomLeft" state="frozen"/>
      <selection/>
      <selection pane="bottomLeft" activeCell="I240" sqref="I240"/>
    </sheetView>
  </sheetViews>
  <sheetFormatPr defaultColWidth="9" defaultRowHeight="14.25" outlineLevelCol="3"/>
  <cols>
    <col min="1" max="1" width="50.75" style="335" customWidth="1"/>
    <col min="2" max="3" width="21.625" style="335" customWidth="1"/>
    <col min="4" max="4" width="21.625" style="336" customWidth="1"/>
    <col min="5" max="16384" width="9" style="335"/>
  </cols>
  <sheetData>
    <row r="1" ht="45" customHeight="1" spans="1:4">
      <c r="A1" s="277" t="s">
        <v>1248</v>
      </c>
      <c r="B1" s="277"/>
      <c r="C1" s="277"/>
      <c r="D1" s="277"/>
    </row>
    <row r="2" s="333" customFormat="1" ht="20.1" customHeight="1" spans="1:4">
      <c r="A2" s="278"/>
      <c r="B2" s="278"/>
      <c r="C2" s="278"/>
      <c r="D2" s="279" t="s">
        <v>1</v>
      </c>
    </row>
    <row r="3" s="334" customFormat="1" ht="45" customHeight="1" spans="1:4">
      <c r="A3" s="280" t="s">
        <v>2</v>
      </c>
      <c r="B3" s="281" t="s">
        <v>3</v>
      </c>
      <c r="C3" s="281" t="s">
        <v>4</v>
      </c>
      <c r="D3" s="281" t="s">
        <v>5</v>
      </c>
    </row>
    <row r="4" ht="36" customHeight="1" spans="1:4">
      <c r="A4" s="282" t="s">
        <v>1249</v>
      </c>
      <c r="B4" s="283">
        <f>B5+B15</f>
        <v>52</v>
      </c>
      <c r="C4" s="283">
        <f>C5+C15</f>
        <v>0</v>
      </c>
      <c r="D4" s="284">
        <f>(C4-B4)/B4</f>
        <v>-1</v>
      </c>
    </row>
    <row r="5" ht="36" customHeight="1" spans="1:4">
      <c r="A5" s="285" t="s">
        <v>1250</v>
      </c>
      <c r="B5" s="286">
        <f>SUM(B6:B10)</f>
        <v>12</v>
      </c>
      <c r="C5" s="286"/>
      <c r="D5" s="284">
        <f t="shared" ref="D5:D67" si="0">(C5-B5)/B5</f>
        <v>-1</v>
      </c>
    </row>
    <row r="6" ht="36" customHeight="1" spans="1:4">
      <c r="A6" s="289" t="s">
        <v>1251</v>
      </c>
      <c r="B6" s="286">
        <v>7</v>
      </c>
      <c r="C6" s="288"/>
      <c r="D6" s="284">
        <f t="shared" si="0"/>
        <v>-1</v>
      </c>
    </row>
    <row r="7" ht="36" customHeight="1" spans="1:4">
      <c r="A7" s="289" t="s">
        <v>1252</v>
      </c>
      <c r="B7" s="286"/>
      <c r="C7" s="288"/>
      <c r="D7" s="284"/>
    </row>
    <row r="8" ht="36" customHeight="1" spans="1:4">
      <c r="A8" s="289" t="s">
        <v>1253</v>
      </c>
      <c r="B8" s="286"/>
      <c r="C8" s="288"/>
      <c r="D8" s="284"/>
    </row>
    <row r="9" s="274" customFormat="1" ht="36" customHeight="1" spans="1:4">
      <c r="A9" s="290" t="s">
        <v>1254</v>
      </c>
      <c r="B9" s="291"/>
      <c r="C9" s="292"/>
      <c r="D9" s="284"/>
    </row>
    <row r="10" ht="36" customHeight="1" spans="1:4">
      <c r="A10" s="289" t="s">
        <v>1255</v>
      </c>
      <c r="B10" s="286">
        <v>5</v>
      </c>
      <c r="C10" s="288"/>
      <c r="D10" s="284">
        <f t="shared" si="0"/>
        <v>-1</v>
      </c>
    </row>
    <row r="11" ht="36" customHeight="1" spans="1:4">
      <c r="A11" s="285" t="s">
        <v>1256</v>
      </c>
      <c r="B11" s="286"/>
      <c r="C11" s="288"/>
      <c r="D11" s="284"/>
    </row>
    <row r="12" s="274" customFormat="1" ht="36" customHeight="1" spans="1:4">
      <c r="A12" s="293" t="s">
        <v>1257</v>
      </c>
      <c r="B12" s="291"/>
      <c r="C12" s="292"/>
      <c r="D12" s="284"/>
    </row>
    <row r="13" ht="36" customHeight="1" spans="1:4">
      <c r="A13" s="289" t="s">
        <v>1258</v>
      </c>
      <c r="B13" s="286"/>
      <c r="C13" s="288"/>
      <c r="D13" s="284"/>
    </row>
    <row r="14" s="274" customFormat="1" ht="36" customHeight="1" spans="1:4">
      <c r="A14" s="287" t="s">
        <v>1259</v>
      </c>
      <c r="B14" s="291"/>
      <c r="C14" s="292"/>
      <c r="D14" s="284"/>
    </row>
    <row r="15" ht="36" customHeight="1" spans="1:4">
      <c r="A15" s="289" t="s">
        <v>1260</v>
      </c>
      <c r="B15" s="286">
        <v>40</v>
      </c>
      <c r="C15" s="288"/>
      <c r="D15" s="284">
        <f t="shared" si="0"/>
        <v>-1</v>
      </c>
    </row>
    <row r="16" ht="36" customHeight="1" spans="1:4">
      <c r="A16" s="289" t="s">
        <v>1261</v>
      </c>
      <c r="B16" s="286"/>
      <c r="C16" s="288"/>
      <c r="D16" s="284"/>
    </row>
    <row r="17" s="274" customFormat="1" ht="36" customHeight="1" spans="1:4">
      <c r="A17" s="287" t="s">
        <v>1262</v>
      </c>
      <c r="B17" s="291"/>
      <c r="C17" s="292"/>
      <c r="D17" s="284"/>
    </row>
    <row r="18" s="274" customFormat="1" ht="36" customHeight="1" spans="1:4">
      <c r="A18" s="293" t="s">
        <v>1263</v>
      </c>
      <c r="B18" s="291"/>
      <c r="C18" s="292"/>
      <c r="D18" s="284"/>
    </row>
    <row r="19" s="274" customFormat="1" ht="36" customHeight="1" spans="1:4">
      <c r="A19" s="287" t="s">
        <v>1264</v>
      </c>
      <c r="B19" s="291"/>
      <c r="C19" s="292"/>
      <c r="D19" s="284"/>
    </row>
    <row r="20" ht="36" customHeight="1" spans="1:4">
      <c r="A20" s="294" t="s">
        <v>1265</v>
      </c>
      <c r="B20" s="283">
        <f>B25+B29</f>
        <v>579</v>
      </c>
      <c r="C20" s="283">
        <f>C25+C29</f>
        <v>0</v>
      </c>
      <c r="D20" s="284">
        <f t="shared" si="0"/>
        <v>-1</v>
      </c>
    </row>
    <row r="21" ht="36" customHeight="1" spans="1:4">
      <c r="A21" s="289" t="s">
        <v>1266</v>
      </c>
      <c r="B21" s="286"/>
      <c r="C21" s="288"/>
      <c r="D21" s="284"/>
    </row>
    <row r="22" ht="36" customHeight="1" spans="1:4">
      <c r="A22" s="285" t="s">
        <v>1267</v>
      </c>
      <c r="B22" s="286"/>
      <c r="C22" s="288"/>
      <c r="D22" s="284"/>
    </row>
    <row r="23" ht="36" customHeight="1" spans="1:4">
      <c r="A23" s="285" t="s">
        <v>1268</v>
      </c>
      <c r="B23" s="286"/>
      <c r="C23" s="288"/>
      <c r="D23" s="284"/>
    </row>
    <row r="24" ht="36" customHeight="1" spans="1:4">
      <c r="A24" s="285" t="s">
        <v>1269</v>
      </c>
      <c r="B24" s="286"/>
      <c r="C24" s="288"/>
      <c r="D24" s="284"/>
    </row>
    <row r="25" ht="36" customHeight="1" spans="1:4">
      <c r="A25" s="289" t="s">
        <v>1270</v>
      </c>
      <c r="B25" s="286">
        <f>SUM(B26:B27)</f>
        <v>552</v>
      </c>
      <c r="C25" s="286">
        <f>SUM(C26:C27)</f>
        <v>0</v>
      </c>
      <c r="D25" s="284">
        <f t="shared" si="0"/>
        <v>-1</v>
      </c>
    </row>
    <row r="26" s="274" customFormat="1" ht="36" customHeight="1" spans="1:4">
      <c r="A26" s="287" t="s">
        <v>1267</v>
      </c>
      <c r="B26" s="291">
        <v>532</v>
      </c>
      <c r="C26" s="291"/>
      <c r="D26" s="284">
        <f t="shared" si="0"/>
        <v>-1</v>
      </c>
    </row>
    <row r="27" ht="36" customHeight="1" spans="1:4">
      <c r="A27" s="289" t="s">
        <v>1268</v>
      </c>
      <c r="B27" s="286">
        <v>20</v>
      </c>
      <c r="C27" s="286"/>
      <c r="D27" s="284">
        <f t="shared" si="0"/>
        <v>-1</v>
      </c>
    </row>
    <row r="28" ht="36" customHeight="1" spans="1:4">
      <c r="A28" s="289" t="s">
        <v>1271</v>
      </c>
      <c r="B28" s="286"/>
      <c r="C28" s="288"/>
      <c r="D28" s="284"/>
    </row>
    <row r="29" s="273" customFormat="1" ht="36" customHeight="1" spans="1:4">
      <c r="A29" s="293" t="s">
        <v>1272</v>
      </c>
      <c r="B29" s="295">
        <f>B30</f>
        <v>27</v>
      </c>
      <c r="C29" s="295">
        <f>C30</f>
        <v>0</v>
      </c>
      <c r="D29" s="284">
        <f t="shared" si="0"/>
        <v>-1</v>
      </c>
    </row>
    <row r="30" s="274" customFormat="1" ht="36" customHeight="1" spans="1:4">
      <c r="A30" s="293" t="s">
        <v>1268</v>
      </c>
      <c r="B30" s="295">
        <v>27</v>
      </c>
      <c r="C30" s="292"/>
      <c r="D30" s="284">
        <f t="shared" si="0"/>
        <v>-1</v>
      </c>
    </row>
    <row r="31" s="274" customFormat="1" ht="36" customHeight="1" spans="1:4">
      <c r="A31" s="287" t="s">
        <v>1273</v>
      </c>
      <c r="B31" s="291"/>
      <c r="C31" s="292"/>
      <c r="D31" s="284"/>
    </row>
    <row r="32" ht="36" customHeight="1" spans="1:4">
      <c r="A32" s="294" t="s">
        <v>1274</v>
      </c>
      <c r="B32" s="283"/>
      <c r="C32" s="296"/>
      <c r="D32" s="284"/>
    </row>
    <row r="33" ht="36" customHeight="1" spans="1:4">
      <c r="A33" s="289" t="s">
        <v>1275</v>
      </c>
      <c r="B33" s="286"/>
      <c r="C33" s="288"/>
      <c r="D33" s="284"/>
    </row>
    <row r="34" s="274" customFormat="1" ht="36" customHeight="1" spans="1:4">
      <c r="A34" s="287" t="s">
        <v>1276</v>
      </c>
      <c r="B34" s="291"/>
      <c r="C34" s="292"/>
      <c r="D34" s="284"/>
    </row>
    <row r="35" s="274" customFormat="1" ht="36" customHeight="1" spans="1:4">
      <c r="A35" s="287" t="s">
        <v>1277</v>
      </c>
      <c r="B35" s="291"/>
      <c r="C35" s="292"/>
      <c r="D35" s="284"/>
    </row>
    <row r="36" s="274" customFormat="1" ht="36" customHeight="1" spans="1:4">
      <c r="A36" s="287" t="s">
        <v>1278</v>
      </c>
      <c r="B36" s="291"/>
      <c r="C36" s="292"/>
      <c r="D36" s="284"/>
    </row>
    <row r="37" s="273" customFormat="1" ht="36" customHeight="1" spans="1:4">
      <c r="A37" s="287" t="s">
        <v>1279</v>
      </c>
      <c r="B37" s="291"/>
      <c r="C37" s="292"/>
      <c r="D37" s="284"/>
    </row>
    <row r="38" s="274" customFormat="1" ht="36" customHeight="1" spans="1:4">
      <c r="A38" s="287" t="s">
        <v>1280</v>
      </c>
      <c r="B38" s="291"/>
      <c r="C38" s="292"/>
      <c r="D38" s="284"/>
    </row>
    <row r="39" ht="36" customHeight="1" spans="1:4">
      <c r="A39" s="294" t="s">
        <v>1281</v>
      </c>
      <c r="B39" s="283">
        <f>B40+B58+B64</f>
        <v>14098</v>
      </c>
      <c r="C39" s="283">
        <f>C40+C58+C64+C53</f>
        <v>6620</v>
      </c>
      <c r="D39" s="284">
        <f t="shared" si="0"/>
        <v>-0.530429848205419</v>
      </c>
    </row>
    <row r="40" ht="36" customHeight="1" spans="1:4">
      <c r="A40" s="289" t="s">
        <v>1282</v>
      </c>
      <c r="B40" s="286">
        <f>SUM(B41:B52)</f>
        <v>13249</v>
      </c>
      <c r="C40" s="288">
        <v>5720</v>
      </c>
      <c r="D40" s="284">
        <f t="shared" si="0"/>
        <v>-0.568269303343649</v>
      </c>
    </row>
    <row r="41" ht="36" customHeight="1" spans="1:4">
      <c r="A41" s="289" t="s">
        <v>1283</v>
      </c>
      <c r="B41" s="286"/>
      <c r="C41" s="288"/>
      <c r="D41" s="284"/>
    </row>
    <row r="42" ht="36" customHeight="1" spans="1:4">
      <c r="A42" s="289" t="s">
        <v>1284</v>
      </c>
      <c r="B42" s="286"/>
      <c r="C42" s="288"/>
      <c r="D42" s="284"/>
    </row>
    <row r="43" ht="36" customHeight="1" spans="1:4">
      <c r="A43" s="285" t="s">
        <v>1285</v>
      </c>
      <c r="B43" s="286">
        <v>13234</v>
      </c>
      <c r="C43" s="288">
        <v>5720</v>
      </c>
      <c r="D43" s="284">
        <f t="shared" si="0"/>
        <v>-0.567779960707269</v>
      </c>
    </row>
    <row r="44" ht="36" customHeight="1" spans="1:4">
      <c r="A44" s="289" t="s">
        <v>1286</v>
      </c>
      <c r="B44" s="286"/>
      <c r="C44" s="288"/>
      <c r="D44" s="284"/>
    </row>
    <row r="45" ht="36" customHeight="1" spans="1:4">
      <c r="A45" s="289" t="s">
        <v>1287</v>
      </c>
      <c r="B45" s="286"/>
      <c r="C45" s="288"/>
      <c r="D45" s="284"/>
    </row>
    <row r="46" ht="36" customHeight="1" spans="1:4">
      <c r="A46" s="289" t="s">
        <v>1288</v>
      </c>
      <c r="B46" s="286">
        <v>15</v>
      </c>
      <c r="C46" s="288"/>
      <c r="D46" s="284">
        <f t="shared" si="0"/>
        <v>-1</v>
      </c>
    </row>
    <row r="47" ht="36" customHeight="1" spans="1:4">
      <c r="A47" s="289" t="s">
        <v>1289</v>
      </c>
      <c r="B47" s="286"/>
      <c r="C47" s="288"/>
      <c r="D47" s="284"/>
    </row>
    <row r="48" ht="36" customHeight="1" spans="1:4">
      <c r="A48" s="289" t="s">
        <v>1290</v>
      </c>
      <c r="B48" s="286"/>
      <c r="C48" s="288"/>
      <c r="D48" s="284"/>
    </row>
    <row r="49" ht="36" customHeight="1" spans="1:4">
      <c r="A49" s="285" t="s">
        <v>1291</v>
      </c>
      <c r="B49" s="286"/>
      <c r="C49" s="288"/>
      <c r="D49" s="284"/>
    </row>
    <row r="50" ht="36" customHeight="1" spans="1:4">
      <c r="A50" s="289" t="s">
        <v>1292</v>
      </c>
      <c r="B50" s="286"/>
      <c r="C50" s="288"/>
      <c r="D50" s="284"/>
    </row>
    <row r="51" ht="36" customHeight="1" spans="1:4">
      <c r="A51" s="289" t="s">
        <v>960</v>
      </c>
      <c r="B51" s="286"/>
      <c r="C51" s="288"/>
      <c r="D51" s="284"/>
    </row>
    <row r="52" ht="36" customHeight="1" spans="1:4">
      <c r="A52" s="289" t="s">
        <v>1293</v>
      </c>
      <c r="B52" s="286"/>
      <c r="C52" s="288"/>
      <c r="D52" s="284"/>
    </row>
    <row r="53" ht="36" customHeight="1" spans="1:4">
      <c r="A53" s="285" t="s">
        <v>1294</v>
      </c>
      <c r="B53" s="286"/>
      <c r="C53" s="288">
        <v>200</v>
      </c>
      <c r="D53" s="284"/>
    </row>
    <row r="54" ht="36" customHeight="1" spans="1:4">
      <c r="A54" s="285" t="s">
        <v>1283</v>
      </c>
      <c r="B54" s="286"/>
      <c r="C54" s="288"/>
      <c r="D54" s="284"/>
    </row>
    <row r="55" ht="36" customHeight="1" spans="1:4">
      <c r="A55" s="289" t="s">
        <v>1284</v>
      </c>
      <c r="B55" s="286"/>
      <c r="C55" s="288"/>
      <c r="D55" s="284"/>
    </row>
    <row r="56" ht="36" customHeight="1" spans="1:4">
      <c r="A56" s="289" t="s">
        <v>1295</v>
      </c>
      <c r="B56" s="286"/>
      <c r="C56" s="288">
        <v>200</v>
      </c>
      <c r="D56" s="284"/>
    </row>
    <row r="57" ht="36" customHeight="1" spans="1:4">
      <c r="A57" s="289" t="s">
        <v>1296</v>
      </c>
      <c r="B57" s="286"/>
      <c r="C57" s="288"/>
      <c r="D57" s="284"/>
    </row>
    <row r="58" ht="36" customHeight="1" spans="1:4">
      <c r="A58" s="289" t="s">
        <v>1297</v>
      </c>
      <c r="B58" s="286">
        <f>SUM(B59:B63)</f>
        <v>626</v>
      </c>
      <c r="C58" s="286">
        <f>SUM(C59:C63)</f>
        <v>500</v>
      </c>
      <c r="D58" s="284">
        <f t="shared" si="0"/>
        <v>-0.201277955271566</v>
      </c>
    </row>
    <row r="59" ht="36" customHeight="1" spans="1:4">
      <c r="A59" s="289" t="s">
        <v>1298</v>
      </c>
      <c r="B59" s="286"/>
      <c r="C59" s="288"/>
      <c r="D59" s="284"/>
    </row>
    <row r="60" ht="36" customHeight="1" spans="1:4">
      <c r="A60" s="285" t="s">
        <v>1299</v>
      </c>
      <c r="B60" s="286"/>
      <c r="C60" s="288"/>
      <c r="D60" s="284"/>
    </row>
    <row r="61" ht="36" customHeight="1" spans="1:4">
      <c r="A61" s="289" t="s">
        <v>1300</v>
      </c>
      <c r="B61" s="286"/>
      <c r="C61" s="288"/>
      <c r="D61" s="284"/>
    </row>
    <row r="62" ht="36" customHeight="1" spans="1:4">
      <c r="A62" s="289" t="s">
        <v>1301</v>
      </c>
      <c r="B62" s="286"/>
      <c r="C62" s="288"/>
      <c r="D62" s="284"/>
    </row>
    <row r="63" ht="36" customHeight="1" spans="1:4">
      <c r="A63" s="289" t="s">
        <v>1302</v>
      </c>
      <c r="B63" s="286">
        <v>626</v>
      </c>
      <c r="C63" s="288">
        <v>500</v>
      </c>
      <c r="D63" s="284">
        <f t="shared" si="0"/>
        <v>-0.201277955271566</v>
      </c>
    </row>
    <row r="64" ht="36" customHeight="1" spans="1:4">
      <c r="A64" s="289" t="s">
        <v>1303</v>
      </c>
      <c r="B64" s="286">
        <f>SUM(B65:B67)</f>
        <v>223</v>
      </c>
      <c r="C64" s="286">
        <f>SUM(C65:C67)</f>
        <v>200</v>
      </c>
      <c r="D64" s="284">
        <f t="shared" si="0"/>
        <v>-0.103139013452915</v>
      </c>
    </row>
    <row r="65" ht="36" customHeight="1" spans="1:4">
      <c r="A65" s="289" t="s">
        <v>1304</v>
      </c>
      <c r="B65" s="286"/>
      <c r="C65" s="288"/>
      <c r="D65" s="284"/>
    </row>
    <row r="66" ht="36" customHeight="1" spans="1:4">
      <c r="A66" s="285" t="s">
        <v>1305</v>
      </c>
      <c r="B66" s="286"/>
      <c r="C66" s="288"/>
      <c r="D66" s="284"/>
    </row>
    <row r="67" ht="36" customHeight="1" spans="1:4">
      <c r="A67" s="285" t="s">
        <v>1306</v>
      </c>
      <c r="B67" s="286">
        <v>223</v>
      </c>
      <c r="C67" s="288">
        <v>200</v>
      </c>
      <c r="D67" s="284">
        <f t="shared" si="0"/>
        <v>-0.103139013452915</v>
      </c>
    </row>
    <row r="68" ht="36" customHeight="1" spans="1:4">
      <c r="A68" s="285" t="s">
        <v>1307</v>
      </c>
      <c r="B68" s="286"/>
      <c r="C68" s="288"/>
      <c r="D68" s="284"/>
    </row>
    <row r="69" ht="36" customHeight="1" spans="1:4">
      <c r="A69" s="289" t="s">
        <v>1283</v>
      </c>
      <c r="B69" s="286"/>
      <c r="C69" s="288"/>
      <c r="D69" s="284"/>
    </row>
    <row r="70" ht="36" customHeight="1" spans="1:4">
      <c r="A70" s="289" t="s">
        <v>1284</v>
      </c>
      <c r="B70" s="286"/>
      <c r="C70" s="288"/>
      <c r="D70" s="284"/>
    </row>
    <row r="71" ht="36" customHeight="1" spans="1:4">
      <c r="A71" s="289" t="s">
        <v>1308</v>
      </c>
      <c r="B71" s="286"/>
      <c r="C71" s="288"/>
      <c r="D71" s="284"/>
    </row>
    <row r="72" ht="36" customHeight="1" spans="1:4">
      <c r="A72" s="289" t="s">
        <v>1309</v>
      </c>
      <c r="B72" s="286"/>
      <c r="C72" s="288"/>
      <c r="D72" s="284"/>
    </row>
    <row r="73" ht="36" customHeight="1" spans="1:4">
      <c r="A73" s="289" t="s">
        <v>1283</v>
      </c>
      <c r="B73" s="286"/>
      <c r="C73" s="288"/>
      <c r="D73" s="284"/>
    </row>
    <row r="74" ht="36" customHeight="1" spans="1:4">
      <c r="A74" s="285" t="s">
        <v>1284</v>
      </c>
      <c r="B74" s="286"/>
      <c r="C74" s="288"/>
      <c r="D74" s="284"/>
    </row>
    <row r="75" ht="36" customHeight="1" spans="1:4">
      <c r="A75" s="289" t="s">
        <v>1310</v>
      </c>
      <c r="B75" s="286"/>
      <c r="C75" s="288"/>
      <c r="D75" s="284"/>
    </row>
    <row r="76" ht="36" customHeight="1" spans="1:4">
      <c r="A76" s="289" t="s">
        <v>1311</v>
      </c>
      <c r="B76" s="286"/>
      <c r="C76" s="288"/>
      <c r="D76" s="284"/>
    </row>
    <row r="77" ht="36" customHeight="1" spans="1:4">
      <c r="A77" s="289" t="s">
        <v>1298</v>
      </c>
      <c r="B77" s="286"/>
      <c r="C77" s="288"/>
      <c r="D77" s="284"/>
    </row>
    <row r="78" ht="36" customHeight="1" spans="1:4">
      <c r="A78" s="289" t="s">
        <v>1299</v>
      </c>
      <c r="B78" s="286"/>
      <c r="C78" s="288"/>
      <c r="D78" s="284"/>
    </row>
    <row r="79" s="274" customFormat="1" ht="36" customHeight="1" spans="1:4">
      <c r="A79" s="293" t="s">
        <v>1300</v>
      </c>
      <c r="B79" s="291"/>
      <c r="C79" s="292"/>
      <c r="D79" s="284"/>
    </row>
    <row r="80" s="274" customFormat="1" ht="36" customHeight="1" spans="1:4">
      <c r="A80" s="287" t="s">
        <v>1301</v>
      </c>
      <c r="B80" s="291"/>
      <c r="C80" s="292"/>
      <c r="D80" s="284"/>
    </row>
    <row r="81" s="274" customFormat="1" ht="36" customHeight="1" spans="1:4">
      <c r="A81" s="287" t="s">
        <v>1312</v>
      </c>
      <c r="B81" s="291"/>
      <c r="C81" s="292"/>
      <c r="D81" s="284"/>
    </row>
    <row r="82" s="274" customFormat="1" ht="36" customHeight="1" spans="1:4">
      <c r="A82" s="287" t="s">
        <v>1313</v>
      </c>
      <c r="B82" s="291"/>
      <c r="C82" s="292"/>
      <c r="D82" s="284"/>
    </row>
    <row r="83" s="274" customFormat="1" ht="36" customHeight="1" spans="1:4">
      <c r="A83" s="287" t="s">
        <v>1304</v>
      </c>
      <c r="B83" s="291"/>
      <c r="C83" s="292"/>
      <c r="D83" s="284"/>
    </row>
    <row r="84" s="274" customFormat="1" ht="36" customHeight="1" spans="1:4">
      <c r="A84" s="293" t="s">
        <v>1314</v>
      </c>
      <c r="B84" s="291"/>
      <c r="C84" s="292"/>
      <c r="D84" s="284"/>
    </row>
    <row r="85" s="274" customFormat="1" ht="36" customHeight="1" spans="1:4">
      <c r="A85" s="297" t="s">
        <v>1315</v>
      </c>
      <c r="B85" s="291"/>
      <c r="C85" s="292"/>
      <c r="D85" s="284"/>
    </row>
    <row r="86" s="274" customFormat="1" ht="36" customHeight="1" spans="1:4">
      <c r="A86" s="297" t="s">
        <v>1283</v>
      </c>
      <c r="B86" s="291"/>
      <c r="C86" s="292"/>
      <c r="D86" s="284"/>
    </row>
    <row r="87" s="274" customFormat="1" ht="36" customHeight="1" spans="1:4">
      <c r="A87" s="297" t="s">
        <v>1284</v>
      </c>
      <c r="B87" s="291"/>
      <c r="C87" s="292"/>
      <c r="D87" s="284"/>
    </row>
    <row r="88" s="274" customFormat="1" ht="36" customHeight="1" spans="1:4">
      <c r="A88" s="297" t="s">
        <v>1285</v>
      </c>
      <c r="B88" s="291"/>
      <c r="C88" s="292"/>
      <c r="D88" s="284"/>
    </row>
    <row r="89" s="274" customFormat="1" ht="36" customHeight="1" spans="1:4">
      <c r="A89" s="297" t="s">
        <v>1286</v>
      </c>
      <c r="B89" s="291"/>
      <c r="C89" s="292"/>
      <c r="D89" s="284"/>
    </row>
    <row r="90" s="274" customFormat="1" ht="36" customHeight="1" spans="1:4">
      <c r="A90" s="297" t="s">
        <v>1289</v>
      </c>
      <c r="B90" s="291"/>
      <c r="C90" s="292"/>
      <c r="D90" s="284"/>
    </row>
    <row r="91" s="274" customFormat="1" ht="36" customHeight="1" spans="1:4">
      <c r="A91" s="297" t="s">
        <v>1291</v>
      </c>
      <c r="B91" s="291"/>
      <c r="C91" s="292"/>
      <c r="D91" s="284"/>
    </row>
    <row r="92" s="274" customFormat="1" ht="36" customHeight="1" spans="1:4">
      <c r="A92" s="297" t="s">
        <v>1292</v>
      </c>
      <c r="B92" s="291"/>
      <c r="C92" s="292"/>
      <c r="D92" s="284"/>
    </row>
    <row r="93" s="274" customFormat="1" ht="36" customHeight="1" spans="1:4">
      <c r="A93" s="297" t="s">
        <v>1316</v>
      </c>
      <c r="B93" s="291"/>
      <c r="C93" s="292"/>
      <c r="D93" s="284"/>
    </row>
    <row r="94" ht="36" customHeight="1" spans="1:4">
      <c r="A94" s="294" t="s">
        <v>1317</v>
      </c>
      <c r="B94" s="283">
        <f>B95</f>
        <v>1354</v>
      </c>
      <c r="C94" s="283">
        <f>C95</f>
        <v>0</v>
      </c>
      <c r="D94" s="284">
        <f t="shared" ref="D94:D99" si="1">(C94-B94)/B94</f>
        <v>-1</v>
      </c>
    </row>
    <row r="95" ht="36" customHeight="1" spans="1:4">
      <c r="A95" s="289" t="s">
        <v>1318</v>
      </c>
      <c r="B95" s="286">
        <f>SUM(B96:B99)</f>
        <v>1354</v>
      </c>
      <c r="C95" s="286">
        <f>SUM(C96:C99)</f>
        <v>0</v>
      </c>
      <c r="D95" s="284">
        <f t="shared" si="1"/>
        <v>-1</v>
      </c>
    </row>
    <row r="96" ht="36" customHeight="1" spans="1:4">
      <c r="A96" s="285" t="s">
        <v>1268</v>
      </c>
      <c r="B96" s="286">
        <v>350</v>
      </c>
      <c r="C96" s="286"/>
      <c r="D96" s="284">
        <f t="shared" si="1"/>
        <v>-1</v>
      </c>
    </row>
    <row r="97" s="274" customFormat="1" ht="36" customHeight="1" spans="1:4">
      <c r="A97" s="287" t="s">
        <v>1319</v>
      </c>
      <c r="B97" s="291"/>
      <c r="C97" s="291"/>
      <c r="D97" s="284"/>
    </row>
    <row r="98" s="274" customFormat="1" ht="36" customHeight="1" spans="1:4">
      <c r="A98" s="287" t="s">
        <v>1320</v>
      </c>
      <c r="B98" s="291"/>
      <c r="C98" s="291"/>
      <c r="D98" s="284"/>
    </row>
    <row r="99" ht="36" customHeight="1" spans="1:4">
      <c r="A99" s="289" t="s">
        <v>1321</v>
      </c>
      <c r="B99" s="286">
        <v>1004</v>
      </c>
      <c r="C99" s="286"/>
      <c r="D99" s="284">
        <f t="shared" si="1"/>
        <v>-1</v>
      </c>
    </row>
    <row r="100" s="274" customFormat="1" ht="36" customHeight="1" spans="1:4">
      <c r="A100" s="287" t="s">
        <v>1322</v>
      </c>
      <c r="B100" s="291"/>
      <c r="C100" s="292"/>
      <c r="D100" s="284"/>
    </row>
    <row r="101" s="274" customFormat="1" ht="36" customHeight="1" spans="1:4">
      <c r="A101" s="293" t="s">
        <v>1268</v>
      </c>
      <c r="B101" s="291"/>
      <c r="C101" s="292"/>
      <c r="D101" s="284"/>
    </row>
    <row r="102" s="274" customFormat="1" ht="36" customHeight="1" spans="1:4">
      <c r="A102" s="293" t="s">
        <v>1319</v>
      </c>
      <c r="B102" s="291"/>
      <c r="C102" s="292"/>
      <c r="D102" s="284"/>
    </row>
    <row r="103" s="274" customFormat="1" ht="36" customHeight="1" spans="1:4">
      <c r="A103" s="287" t="s">
        <v>1323</v>
      </c>
      <c r="B103" s="291"/>
      <c r="C103" s="292"/>
      <c r="D103" s="284"/>
    </row>
    <row r="104" s="274" customFormat="1" ht="36" customHeight="1" spans="1:4">
      <c r="A104" s="293" t="s">
        <v>1324</v>
      </c>
      <c r="B104" s="291"/>
      <c r="C104" s="292"/>
      <c r="D104" s="284"/>
    </row>
    <row r="105" ht="36" customHeight="1" spans="1:4">
      <c r="A105" s="289" t="s">
        <v>1325</v>
      </c>
      <c r="B105" s="286"/>
      <c r="C105" s="288"/>
      <c r="D105" s="284"/>
    </row>
    <row r="106" s="274" customFormat="1" ht="36" customHeight="1" spans="1:4">
      <c r="A106" s="287" t="s">
        <v>745</v>
      </c>
      <c r="B106" s="291"/>
      <c r="C106" s="292"/>
      <c r="D106" s="284"/>
    </row>
    <row r="107" s="274" customFormat="1" ht="36" customHeight="1" spans="1:4">
      <c r="A107" s="287" t="s">
        <v>1326</v>
      </c>
      <c r="B107" s="291"/>
      <c r="C107" s="292"/>
      <c r="D107" s="284"/>
    </row>
    <row r="108" s="274" customFormat="1" ht="36" customHeight="1" spans="1:4">
      <c r="A108" s="287" t="s">
        <v>1327</v>
      </c>
      <c r="B108" s="291"/>
      <c r="C108" s="292"/>
      <c r="D108" s="284"/>
    </row>
    <row r="109" ht="36" customHeight="1" spans="1:4">
      <c r="A109" s="285" t="s">
        <v>1328</v>
      </c>
      <c r="B109" s="286"/>
      <c r="C109" s="288"/>
      <c r="D109" s="284"/>
    </row>
    <row r="110" s="274" customFormat="1" ht="36" customHeight="1" spans="1:4">
      <c r="A110" s="287" t="s">
        <v>1329</v>
      </c>
      <c r="B110" s="291"/>
      <c r="C110" s="292"/>
      <c r="D110" s="284"/>
    </row>
    <row r="111" s="274" customFormat="1" ht="36" customHeight="1" spans="1:4">
      <c r="A111" s="287" t="s">
        <v>1268</v>
      </c>
      <c r="B111" s="291"/>
      <c r="C111" s="292"/>
      <c r="D111" s="284"/>
    </row>
    <row r="112" s="274" customFormat="1" ht="36" customHeight="1" spans="1:4">
      <c r="A112" s="287" t="s">
        <v>1330</v>
      </c>
      <c r="B112" s="291"/>
      <c r="C112" s="292"/>
      <c r="D112" s="284"/>
    </row>
    <row r="113" ht="36" customHeight="1" spans="1:4">
      <c r="A113" s="289" t="s">
        <v>1331</v>
      </c>
      <c r="B113" s="286"/>
      <c r="C113" s="288"/>
      <c r="D113" s="284"/>
    </row>
    <row r="114" s="274" customFormat="1" ht="36" customHeight="1" spans="1:4">
      <c r="A114" s="293" t="s">
        <v>745</v>
      </c>
      <c r="B114" s="291"/>
      <c r="C114" s="292"/>
      <c r="D114" s="284"/>
    </row>
    <row r="115" s="274" customFormat="1" ht="36" customHeight="1" spans="1:4">
      <c r="A115" s="287" t="s">
        <v>1326</v>
      </c>
      <c r="B115" s="291"/>
      <c r="C115" s="292"/>
      <c r="D115" s="284"/>
    </row>
    <row r="116" ht="36" customHeight="1" spans="1:4">
      <c r="A116" s="289" t="s">
        <v>1327</v>
      </c>
      <c r="B116" s="286"/>
      <c r="C116" s="288"/>
      <c r="D116" s="284"/>
    </row>
    <row r="117" s="274" customFormat="1" ht="36" customHeight="1" spans="1:4">
      <c r="A117" s="287" t="s">
        <v>1332</v>
      </c>
      <c r="B117" s="291"/>
      <c r="C117" s="292"/>
      <c r="D117" s="284"/>
    </row>
    <row r="118" ht="36" customHeight="1" spans="1:4">
      <c r="A118" s="294" t="s">
        <v>1333</v>
      </c>
      <c r="B118" s="283"/>
      <c r="C118" s="296"/>
      <c r="D118" s="284"/>
    </row>
    <row r="119" s="274" customFormat="1" ht="36" customHeight="1" spans="1:4">
      <c r="A119" s="293" t="s">
        <v>1334</v>
      </c>
      <c r="B119" s="291"/>
      <c r="C119" s="292"/>
      <c r="D119" s="284"/>
    </row>
    <row r="120" s="274" customFormat="1" ht="36" customHeight="1" spans="1:4">
      <c r="A120" s="287" t="s">
        <v>778</v>
      </c>
      <c r="B120" s="291"/>
      <c r="C120" s="292"/>
      <c r="D120" s="284"/>
    </row>
    <row r="121" s="274" customFormat="1" ht="36" customHeight="1" spans="1:4">
      <c r="A121" s="287" t="s">
        <v>779</v>
      </c>
      <c r="B121" s="291"/>
      <c r="C121" s="292"/>
      <c r="D121" s="284"/>
    </row>
    <row r="122" s="274" customFormat="1" ht="36" customHeight="1" spans="1:4">
      <c r="A122" s="287" t="s">
        <v>1335</v>
      </c>
      <c r="B122" s="291"/>
      <c r="C122" s="292"/>
      <c r="D122" s="284"/>
    </row>
    <row r="123" s="274" customFormat="1" ht="36" customHeight="1" spans="1:4">
      <c r="A123" s="287" t="s">
        <v>1336</v>
      </c>
      <c r="B123" s="291"/>
      <c r="C123" s="292"/>
      <c r="D123" s="284"/>
    </row>
    <row r="124" ht="36" customHeight="1" spans="1:4">
      <c r="A124" s="289" t="s">
        <v>1337</v>
      </c>
      <c r="B124" s="286"/>
      <c r="C124" s="288"/>
      <c r="D124" s="284"/>
    </row>
    <row r="125" s="274" customFormat="1" ht="36" customHeight="1" spans="1:4">
      <c r="A125" s="287" t="s">
        <v>1335</v>
      </c>
      <c r="B125" s="291"/>
      <c r="C125" s="292"/>
      <c r="D125" s="284"/>
    </row>
    <row r="126" s="274" customFormat="1" ht="36" customHeight="1" spans="1:4">
      <c r="A126" s="287" t="s">
        <v>1338</v>
      </c>
      <c r="B126" s="291"/>
      <c r="C126" s="292"/>
      <c r="D126" s="284"/>
    </row>
    <row r="127" s="274" customFormat="1" ht="36" customHeight="1" spans="1:4">
      <c r="A127" s="287" t="s">
        <v>1339</v>
      </c>
      <c r="B127" s="291"/>
      <c r="C127" s="292"/>
      <c r="D127" s="284"/>
    </row>
    <row r="128" ht="36" customHeight="1" spans="1:4">
      <c r="A128" s="285" t="s">
        <v>1340</v>
      </c>
      <c r="B128" s="286"/>
      <c r="C128" s="288"/>
      <c r="D128" s="284"/>
    </row>
    <row r="129" ht="36" customHeight="1" spans="1:4">
      <c r="A129" s="289" t="s">
        <v>1341</v>
      </c>
      <c r="B129" s="286"/>
      <c r="C129" s="288"/>
      <c r="D129" s="284"/>
    </row>
    <row r="130" s="274" customFormat="1" ht="36" customHeight="1" spans="1:4">
      <c r="A130" s="287" t="s">
        <v>785</v>
      </c>
      <c r="B130" s="291"/>
      <c r="C130" s="292"/>
      <c r="D130" s="284"/>
    </row>
    <row r="131" ht="36" customHeight="1" spans="1:4">
      <c r="A131" s="289" t="s">
        <v>1342</v>
      </c>
      <c r="B131" s="286"/>
      <c r="C131" s="288"/>
      <c r="D131" s="284"/>
    </row>
    <row r="132" ht="36" customHeight="1" spans="1:4">
      <c r="A132" s="289" t="s">
        <v>1343</v>
      </c>
      <c r="B132" s="286"/>
      <c r="C132" s="288"/>
      <c r="D132" s="284"/>
    </row>
    <row r="133" s="274" customFormat="1" ht="36" customHeight="1" spans="1:4">
      <c r="A133" s="287" t="s">
        <v>1344</v>
      </c>
      <c r="B133" s="291"/>
      <c r="C133" s="292"/>
      <c r="D133" s="284"/>
    </row>
    <row r="134" s="274" customFormat="1" ht="36" customHeight="1" spans="1:4">
      <c r="A134" s="287" t="s">
        <v>1345</v>
      </c>
      <c r="B134" s="291"/>
      <c r="C134" s="292"/>
      <c r="D134" s="284"/>
    </row>
    <row r="135" s="274" customFormat="1" ht="36" customHeight="1" spans="1:4">
      <c r="A135" s="293" t="s">
        <v>1346</v>
      </c>
      <c r="B135" s="291"/>
      <c r="C135" s="292"/>
      <c r="D135" s="284"/>
    </row>
    <row r="136" s="274" customFormat="1" ht="36" customHeight="1" spans="1:4">
      <c r="A136" s="287" t="s">
        <v>1347</v>
      </c>
      <c r="B136" s="291"/>
      <c r="C136" s="292"/>
      <c r="D136" s="284"/>
    </row>
    <row r="137" s="274" customFormat="1" ht="36" customHeight="1" spans="1:4">
      <c r="A137" s="287" t="s">
        <v>1348</v>
      </c>
      <c r="B137" s="291"/>
      <c r="C137" s="292"/>
      <c r="D137" s="284"/>
    </row>
    <row r="138" s="274" customFormat="1" ht="36" customHeight="1" spans="1:4">
      <c r="A138" s="287" t="s">
        <v>1349</v>
      </c>
      <c r="B138" s="291"/>
      <c r="C138" s="292"/>
      <c r="D138" s="284"/>
    </row>
    <row r="139" s="274" customFormat="1" ht="36" customHeight="1" spans="1:4">
      <c r="A139" s="287" t="s">
        <v>1350</v>
      </c>
      <c r="B139" s="291"/>
      <c r="C139" s="292"/>
      <c r="D139" s="284"/>
    </row>
    <row r="140" s="274" customFormat="1" ht="36" customHeight="1" spans="1:4">
      <c r="A140" s="287" t="s">
        <v>1351</v>
      </c>
      <c r="B140" s="291"/>
      <c r="C140" s="292"/>
      <c r="D140" s="284"/>
    </row>
    <row r="141" s="274" customFormat="1" ht="36" customHeight="1" spans="1:4">
      <c r="A141" s="287" t="s">
        <v>1352</v>
      </c>
      <c r="B141" s="291"/>
      <c r="C141" s="292"/>
      <c r="D141" s="284"/>
    </row>
    <row r="142" s="274" customFormat="1" ht="36" customHeight="1" spans="1:4">
      <c r="A142" s="287" t="s">
        <v>1353</v>
      </c>
      <c r="B142" s="291"/>
      <c r="C142" s="292"/>
      <c r="D142" s="284"/>
    </row>
    <row r="143" s="274" customFormat="1" ht="36" customHeight="1" spans="1:4">
      <c r="A143" s="287" t="s">
        <v>1354</v>
      </c>
      <c r="B143" s="291"/>
      <c r="C143" s="292"/>
      <c r="D143" s="284"/>
    </row>
    <row r="144" s="274" customFormat="1" ht="36" customHeight="1" spans="1:4">
      <c r="A144" s="293" t="s">
        <v>1355</v>
      </c>
      <c r="B144" s="291"/>
      <c r="C144" s="292"/>
      <c r="D144" s="284"/>
    </row>
    <row r="145" s="274" customFormat="1" ht="36" customHeight="1" spans="1:4">
      <c r="A145" s="293" t="s">
        <v>1356</v>
      </c>
      <c r="B145" s="291"/>
      <c r="C145" s="292"/>
      <c r="D145" s="284"/>
    </row>
    <row r="146" s="274" customFormat="1" ht="36" customHeight="1" spans="1:4">
      <c r="A146" s="287" t="s">
        <v>1357</v>
      </c>
      <c r="B146" s="291"/>
      <c r="C146" s="292"/>
      <c r="D146" s="284"/>
    </row>
    <row r="147" s="274" customFormat="1" ht="36" customHeight="1" spans="1:4">
      <c r="A147" s="287" t="s">
        <v>1358</v>
      </c>
      <c r="B147" s="291"/>
      <c r="C147" s="292"/>
      <c r="D147" s="284"/>
    </row>
    <row r="148" s="274" customFormat="1" ht="36" customHeight="1" spans="1:4">
      <c r="A148" s="287" t="s">
        <v>1359</v>
      </c>
      <c r="B148" s="291"/>
      <c r="C148" s="292"/>
      <c r="D148" s="284"/>
    </row>
    <row r="149" s="274" customFormat="1" ht="36" customHeight="1" spans="1:4">
      <c r="A149" s="287" t="s">
        <v>1360</v>
      </c>
      <c r="B149" s="291"/>
      <c r="C149" s="292"/>
      <c r="D149" s="284"/>
    </row>
    <row r="150" ht="36" customHeight="1" spans="1:4">
      <c r="A150" s="289" t="s">
        <v>1361</v>
      </c>
      <c r="B150" s="286"/>
      <c r="C150" s="288"/>
      <c r="D150" s="284"/>
    </row>
    <row r="151" ht="36" customHeight="1" spans="1:4">
      <c r="A151" s="289" t="s">
        <v>1362</v>
      </c>
      <c r="B151" s="286"/>
      <c r="C151" s="288"/>
      <c r="D151" s="284"/>
    </row>
    <row r="152" s="274" customFormat="1" ht="36" customHeight="1" spans="1:4">
      <c r="A152" s="293" t="s">
        <v>806</v>
      </c>
      <c r="B152" s="291"/>
      <c r="C152" s="292"/>
      <c r="D152" s="284"/>
    </row>
    <row r="153" ht="36" customHeight="1" spans="1:4">
      <c r="A153" s="289" t="s">
        <v>1363</v>
      </c>
      <c r="B153" s="286"/>
      <c r="C153" s="288"/>
      <c r="D153" s="284"/>
    </row>
    <row r="154" ht="36" customHeight="1" spans="1:4">
      <c r="A154" s="289" t="s">
        <v>1364</v>
      </c>
      <c r="B154" s="286"/>
      <c r="C154" s="288"/>
      <c r="D154" s="284"/>
    </row>
    <row r="155" s="274" customFormat="1" ht="36" customHeight="1" spans="1:4">
      <c r="A155" s="287" t="s">
        <v>1365</v>
      </c>
      <c r="B155" s="291"/>
      <c r="C155" s="292"/>
      <c r="D155" s="284"/>
    </row>
    <row r="156" s="274" customFormat="1" ht="36" customHeight="1" spans="1:4">
      <c r="A156" s="287" t="s">
        <v>1366</v>
      </c>
      <c r="B156" s="291"/>
      <c r="C156" s="292"/>
      <c r="D156" s="284"/>
    </row>
    <row r="157" s="274" customFormat="1" ht="36" customHeight="1" spans="1:4">
      <c r="A157" s="287" t="s">
        <v>1367</v>
      </c>
      <c r="B157" s="291"/>
      <c r="C157" s="292"/>
      <c r="D157" s="284"/>
    </row>
    <row r="158" s="274" customFormat="1" ht="36" customHeight="1" spans="1:4">
      <c r="A158" s="293" t="s">
        <v>1368</v>
      </c>
      <c r="B158" s="291"/>
      <c r="C158" s="292"/>
      <c r="D158" s="284"/>
    </row>
    <row r="159" s="274" customFormat="1" ht="36" customHeight="1" spans="1:4">
      <c r="A159" s="287" t="s">
        <v>1369</v>
      </c>
      <c r="B159" s="291"/>
      <c r="C159" s="292"/>
      <c r="D159" s="284"/>
    </row>
    <row r="160" s="274" customFormat="1" ht="36" customHeight="1" spans="1:4">
      <c r="A160" s="287" t="s">
        <v>778</v>
      </c>
      <c r="B160" s="291"/>
      <c r="C160" s="292"/>
      <c r="D160" s="284"/>
    </row>
    <row r="161" s="274" customFormat="1" ht="36" customHeight="1" spans="1:4">
      <c r="A161" s="293" t="s">
        <v>1370</v>
      </c>
      <c r="B161" s="291"/>
      <c r="C161" s="292"/>
      <c r="D161" s="284"/>
    </row>
    <row r="162" ht="36" customHeight="1" spans="1:4">
      <c r="A162" s="285" t="s">
        <v>1371</v>
      </c>
      <c r="B162" s="286"/>
      <c r="C162" s="288"/>
      <c r="D162" s="284"/>
    </row>
    <row r="163" ht="36" customHeight="1" spans="1:4">
      <c r="A163" s="289" t="s">
        <v>778</v>
      </c>
      <c r="B163" s="286"/>
      <c r="C163" s="288"/>
      <c r="D163" s="284"/>
    </row>
    <row r="164" s="274" customFormat="1" ht="36" customHeight="1" spans="1:4">
      <c r="A164" s="287" t="s">
        <v>1372</v>
      </c>
      <c r="B164" s="291"/>
      <c r="C164" s="292"/>
      <c r="D164" s="284"/>
    </row>
    <row r="165" s="274" customFormat="1" ht="36" customHeight="1" spans="1:4">
      <c r="A165" s="287" t="s">
        <v>1373</v>
      </c>
      <c r="B165" s="291"/>
      <c r="C165" s="292"/>
      <c r="D165" s="284"/>
    </row>
    <row r="166" s="274" customFormat="1" ht="36" customHeight="1" spans="1:4">
      <c r="A166" s="287" t="s">
        <v>1374</v>
      </c>
      <c r="B166" s="291"/>
      <c r="C166" s="292"/>
      <c r="D166" s="284"/>
    </row>
    <row r="167" s="274" customFormat="1" ht="36" customHeight="1" spans="1:4">
      <c r="A167" s="287" t="s">
        <v>785</v>
      </c>
      <c r="B167" s="291"/>
      <c r="C167" s="292"/>
      <c r="D167" s="284"/>
    </row>
    <row r="168" s="274" customFormat="1" ht="36" customHeight="1" spans="1:4">
      <c r="A168" s="293" t="s">
        <v>1343</v>
      </c>
      <c r="B168" s="291"/>
      <c r="C168" s="292"/>
      <c r="D168" s="284"/>
    </row>
    <row r="169" s="274" customFormat="1" ht="36" customHeight="1" spans="1:4">
      <c r="A169" s="298" t="s">
        <v>1375</v>
      </c>
      <c r="B169" s="291"/>
      <c r="C169" s="292"/>
      <c r="D169" s="284"/>
    </row>
    <row r="170" ht="36" customHeight="1" spans="1:4">
      <c r="A170" s="299" t="s">
        <v>1376</v>
      </c>
      <c r="B170" s="283"/>
      <c r="C170" s="296"/>
      <c r="D170" s="284"/>
    </row>
    <row r="171" ht="36" customHeight="1" spans="1:4">
      <c r="A171" s="300" t="s">
        <v>1377</v>
      </c>
      <c r="B171" s="286"/>
      <c r="C171" s="288"/>
      <c r="D171" s="284"/>
    </row>
    <row r="172" ht="36" customHeight="1" spans="1:4">
      <c r="A172" s="300" t="s">
        <v>1378</v>
      </c>
      <c r="B172" s="286"/>
      <c r="C172" s="288"/>
      <c r="D172" s="284"/>
    </row>
    <row r="173" s="274" customFormat="1" ht="36" customHeight="1" spans="1:4">
      <c r="A173" s="298" t="s">
        <v>1379</v>
      </c>
      <c r="B173" s="291"/>
      <c r="C173" s="292"/>
      <c r="D173" s="284"/>
    </row>
    <row r="174" ht="36" customHeight="1" spans="1:4">
      <c r="A174" s="299" t="s">
        <v>1380</v>
      </c>
      <c r="B174" s="283">
        <f>B175+B187</f>
        <v>21709</v>
      </c>
      <c r="C174" s="283">
        <f>C177+C187</f>
        <v>0</v>
      </c>
      <c r="D174" s="284">
        <f t="shared" ref="D174:D237" si="2">(C174-B174)/B174</f>
        <v>-1</v>
      </c>
    </row>
    <row r="175" ht="36" customHeight="1" spans="1:4">
      <c r="A175" s="300" t="s">
        <v>1381</v>
      </c>
      <c r="B175" s="283">
        <v>20000</v>
      </c>
      <c r="C175" s="283"/>
      <c r="D175" s="284"/>
    </row>
    <row r="176" ht="36" customHeight="1" spans="1:4">
      <c r="A176" s="300" t="s">
        <v>1382</v>
      </c>
      <c r="B176" s="283">
        <v>20000</v>
      </c>
      <c r="C176" s="283"/>
      <c r="D176" s="284"/>
    </row>
    <row r="177" s="274" customFormat="1" ht="36" customHeight="1" spans="1:4">
      <c r="A177" s="300" t="s">
        <v>1383</v>
      </c>
      <c r="B177" s="286"/>
      <c r="C177" s="288"/>
      <c r="D177" s="335"/>
    </row>
    <row r="178" s="274" customFormat="1" ht="36" customHeight="1" spans="1:4">
      <c r="A178" s="300" t="s">
        <v>1384</v>
      </c>
      <c r="B178" s="286"/>
      <c r="C178" s="288"/>
      <c r="D178" s="284"/>
    </row>
    <row r="179" ht="36" customHeight="1" spans="1:4">
      <c r="A179" s="298" t="s">
        <v>1385</v>
      </c>
      <c r="B179" s="291"/>
      <c r="C179" s="292"/>
      <c r="D179" s="284"/>
    </row>
    <row r="180" ht="36" customHeight="1" spans="1:4">
      <c r="A180" s="298" t="s">
        <v>1386</v>
      </c>
      <c r="B180" s="291"/>
      <c r="C180" s="337"/>
      <c r="D180" s="284"/>
    </row>
    <row r="181" s="274" customFormat="1" ht="36" customHeight="1" spans="1:4">
      <c r="A181" s="300" t="s">
        <v>1387</v>
      </c>
      <c r="B181" s="286"/>
      <c r="C181" s="288"/>
      <c r="D181" s="284"/>
    </row>
    <row r="182" s="274" customFormat="1" ht="36" customHeight="1" spans="1:4">
      <c r="A182" s="300" t="s">
        <v>1388</v>
      </c>
      <c r="B182" s="286"/>
      <c r="C182" s="288"/>
      <c r="D182" s="284"/>
    </row>
    <row r="183" ht="36" customHeight="1" spans="1:4">
      <c r="A183" s="298" t="s">
        <v>1389</v>
      </c>
      <c r="B183" s="291"/>
      <c r="C183" s="292"/>
      <c r="D183" s="284"/>
    </row>
    <row r="184" s="274" customFormat="1" ht="36" customHeight="1" spans="1:4">
      <c r="A184" s="298" t="s">
        <v>1390</v>
      </c>
      <c r="B184" s="291"/>
      <c r="C184" s="292"/>
      <c r="D184" s="284"/>
    </row>
    <row r="185" ht="36" customHeight="1" spans="1:4">
      <c r="A185" s="300" t="s">
        <v>1391</v>
      </c>
      <c r="B185" s="286"/>
      <c r="C185" s="288"/>
      <c r="D185" s="284"/>
    </row>
    <row r="186" ht="36" customHeight="1" spans="1:4">
      <c r="A186" s="298" t="s">
        <v>1392</v>
      </c>
      <c r="B186" s="291"/>
      <c r="C186" s="292"/>
      <c r="D186" s="284"/>
    </row>
    <row r="187" ht="36" customHeight="1" spans="1:4">
      <c r="A187" s="300" t="s">
        <v>1393</v>
      </c>
      <c r="B187" s="286">
        <f>SUM(B188:B198)</f>
        <v>1709</v>
      </c>
      <c r="C187" s="286">
        <f>SUM(C188:C198)</f>
        <v>0</v>
      </c>
      <c r="D187" s="284">
        <f t="shared" si="2"/>
        <v>-1</v>
      </c>
    </row>
    <row r="188" ht="36" customHeight="1" spans="1:4">
      <c r="A188" s="300" t="s">
        <v>1394</v>
      </c>
      <c r="B188" s="286"/>
      <c r="C188" s="288"/>
      <c r="D188" s="284"/>
    </row>
    <row r="189" ht="36" customHeight="1" spans="1:4">
      <c r="A189" s="300" t="s">
        <v>1395</v>
      </c>
      <c r="B189" s="286">
        <v>999</v>
      </c>
      <c r="C189" s="286"/>
      <c r="D189" s="284">
        <f t="shared" si="2"/>
        <v>-1</v>
      </c>
    </row>
    <row r="190" s="274" customFormat="1" ht="36" customHeight="1" spans="1:4">
      <c r="A190" s="300" t="s">
        <v>1396</v>
      </c>
      <c r="B190" s="286">
        <v>167</v>
      </c>
      <c r="C190" s="286"/>
      <c r="D190" s="284">
        <f t="shared" si="2"/>
        <v>-1</v>
      </c>
    </row>
    <row r="191" ht="36" customHeight="1" spans="1:4">
      <c r="A191" s="300" t="s">
        <v>1397</v>
      </c>
      <c r="B191" s="286">
        <v>29</v>
      </c>
      <c r="C191" s="286"/>
      <c r="D191" s="284">
        <f t="shared" si="2"/>
        <v>-1</v>
      </c>
    </row>
    <row r="192" ht="36" customHeight="1" spans="1:4">
      <c r="A192" s="298" t="s">
        <v>1398</v>
      </c>
      <c r="B192" s="291"/>
      <c r="C192" s="291"/>
      <c r="D192" s="284"/>
    </row>
    <row r="193" ht="36" customHeight="1" spans="1:4">
      <c r="A193" s="300" t="s">
        <v>1399</v>
      </c>
      <c r="B193" s="286">
        <v>71</v>
      </c>
      <c r="C193" s="286"/>
      <c r="D193" s="284">
        <f t="shared" si="2"/>
        <v>-1</v>
      </c>
    </row>
    <row r="194" s="274" customFormat="1" ht="36" customHeight="1" spans="1:4">
      <c r="A194" s="300" t="s">
        <v>1400</v>
      </c>
      <c r="B194" s="286"/>
      <c r="C194" s="286"/>
      <c r="D194" s="284"/>
    </row>
    <row r="195" ht="36" customHeight="1" spans="1:4">
      <c r="A195" s="300" t="s">
        <v>1401</v>
      </c>
      <c r="B195" s="286"/>
      <c r="C195" s="286"/>
      <c r="D195" s="284"/>
    </row>
    <row r="196" ht="36" customHeight="1" spans="1:4">
      <c r="A196" s="298" t="s">
        <v>1402</v>
      </c>
      <c r="B196" s="291"/>
      <c r="C196" s="291"/>
      <c r="D196" s="284"/>
    </row>
    <row r="197" ht="36" customHeight="1" spans="1:4">
      <c r="A197" s="300" t="s">
        <v>1403</v>
      </c>
      <c r="B197" s="286">
        <v>156</v>
      </c>
      <c r="C197" s="286"/>
      <c r="D197" s="284">
        <f t="shared" si="2"/>
        <v>-1</v>
      </c>
    </row>
    <row r="198" ht="36" customHeight="1" spans="1:4">
      <c r="A198" s="300" t="s">
        <v>1404</v>
      </c>
      <c r="B198" s="286">
        <v>287</v>
      </c>
      <c r="C198" s="286"/>
      <c r="D198" s="284">
        <f t="shared" si="2"/>
        <v>-1</v>
      </c>
    </row>
    <row r="199" s="274" customFormat="1" ht="36" customHeight="1" spans="1:4">
      <c r="A199" s="299" t="s">
        <v>1405</v>
      </c>
      <c r="B199" s="283"/>
      <c r="C199" s="296">
        <v>3380</v>
      </c>
      <c r="D199" s="284"/>
    </row>
    <row r="200" s="274" customFormat="1" ht="36" customHeight="1" spans="1:4">
      <c r="A200" s="300" t="s">
        <v>1406</v>
      </c>
      <c r="B200" s="286"/>
      <c r="C200" s="288">
        <v>3380</v>
      </c>
      <c r="D200" s="284"/>
    </row>
    <row r="201" s="274" customFormat="1" ht="36" customHeight="1" spans="1:4">
      <c r="A201" s="298" t="s">
        <v>1407</v>
      </c>
      <c r="B201" s="291"/>
      <c r="C201" s="292"/>
      <c r="D201" s="284"/>
    </row>
    <row r="202" ht="36" customHeight="1" spans="1:4">
      <c r="A202" s="298" t="s">
        <v>1408</v>
      </c>
      <c r="B202" s="291"/>
      <c r="C202" s="292"/>
      <c r="D202" s="284"/>
    </row>
    <row r="203" s="274" customFormat="1" ht="36" customHeight="1" spans="1:4">
      <c r="A203" s="298" t="s">
        <v>1409</v>
      </c>
      <c r="B203" s="291"/>
      <c r="C203" s="292"/>
      <c r="D203" s="284"/>
    </row>
    <row r="204" s="274" customFormat="1" ht="36" customHeight="1" spans="1:4">
      <c r="A204" s="300" t="s">
        <v>1410</v>
      </c>
      <c r="B204" s="286"/>
      <c r="C204" s="288"/>
      <c r="D204" s="284"/>
    </row>
    <row r="205" s="274" customFormat="1" ht="36" customHeight="1" spans="1:4">
      <c r="A205" s="298" t="s">
        <v>1411</v>
      </c>
      <c r="B205" s="291"/>
      <c r="C205" s="292"/>
      <c r="D205" s="284"/>
    </row>
    <row r="206" s="274" customFormat="1" ht="36" customHeight="1" spans="1:4">
      <c r="A206" s="298" t="s">
        <v>1412</v>
      </c>
      <c r="B206" s="291"/>
      <c r="C206" s="292"/>
      <c r="D206" s="284"/>
    </row>
    <row r="207" s="274" customFormat="1" ht="36" customHeight="1" spans="1:4">
      <c r="A207" s="298" t="s">
        <v>1413</v>
      </c>
      <c r="B207" s="291"/>
      <c r="C207" s="292"/>
      <c r="D207" s="284"/>
    </row>
    <row r="208" s="274" customFormat="1" ht="36" customHeight="1" spans="1:4">
      <c r="A208" s="298" t="s">
        <v>1414</v>
      </c>
      <c r="B208" s="291"/>
      <c r="C208" s="292"/>
      <c r="D208" s="284"/>
    </row>
    <row r="209" s="274" customFormat="1" ht="36" customHeight="1" spans="1:4">
      <c r="A209" s="298" t="s">
        <v>1415</v>
      </c>
      <c r="B209" s="291"/>
      <c r="C209" s="292"/>
      <c r="D209" s="284"/>
    </row>
    <row r="210" ht="36" customHeight="1" spans="1:4">
      <c r="A210" s="298" t="s">
        <v>1416</v>
      </c>
      <c r="B210" s="291"/>
      <c r="C210" s="292"/>
      <c r="D210" s="284"/>
    </row>
    <row r="211" ht="36" customHeight="1" spans="1:4">
      <c r="A211" s="298" t="s">
        <v>1417</v>
      </c>
      <c r="B211" s="291"/>
      <c r="C211" s="292"/>
      <c r="D211" s="284"/>
    </row>
    <row r="212" ht="36" customHeight="1" spans="1:4">
      <c r="A212" s="300" t="s">
        <v>1418</v>
      </c>
      <c r="B212" s="286"/>
      <c r="C212" s="288"/>
      <c r="D212" s="284"/>
    </row>
    <row r="213" ht="36" customHeight="1" spans="1:4">
      <c r="A213" s="300" t="s">
        <v>1419</v>
      </c>
      <c r="B213" s="286"/>
      <c r="C213" s="288"/>
      <c r="D213" s="284"/>
    </row>
    <row r="214" ht="36" customHeight="1" spans="1:4">
      <c r="A214" s="300" t="s">
        <v>1420</v>
      </c>
      <c r="B214" s="286"/>
      <c r="C214" s="288"/>
      <c r="D214" s="284"/>
    </row>
    <row r="215" ht="36" customHeight="1" spans="1:4">
      <c r="A215" s="300" t="s">
        <v>1421</v>
      </c>
      <c r="B215" s="286"/>
      <c r="C215" s="288"/>
      <c r="D215" s="284"/>
    </row>
    <row r="216" ht="36" customHeight="1" spans="1:4">
      <c r="A216" s="300" t="s">
        <v>1422</v>
      </c>
      <c r="B216" s="286"/>
      <c r="C216" s="288"/>
      <c r="D216" s="284"/>
    </row>
    <row r="217" s="274" customFormat="1" ht="36" customHeight="1" spans="1:4">
      <c r="A217" s="299" t="s">
        <v>1423</v>
      </c>
      <c r="B217" s="283"/>
      <c r="C217" s="296"/>
      <c r="D217" s="284"/>
    </row>
    <row r="218" s="274" customFormat="1" ht="36" customHeight="1" spans="1:4">
      <c r="A218" s="300" t="s">
        <v>1424</v>
      </c>
      <c r="B218" s="286"/>
      <c r="C218" s="288"/>
      <c r="D218" s="284"/>
    </row>
    <row r="219" s="274" customFormat="1" ht="36" customHeight="1" spans="1:4">
      <c r="A219" s="298" t="s">
        <v>1425</v>
      </c>
      <c r="B219" s="291"/>
      <c r="C219" s="292"/>
      <c r="D219" s="284"/>
    </row>
    <row r="220" ht="36" customHeight="1" spans="1:4">
      <c r="A220" s="298" t="s">
        <v>1426</v>
      </c>
      <c r="B220" s="291"/>
      <c r="C220" s="292"/>
      <c r="D220" s="284"/>
    </row>
    <row r="221" s="274" customFormat="1" ht="36" customHeight="1" spans="1:4">
      <c r="A221" s="298" t="s">
        <v>1427</v>
      </c>
      <c r="B221" s="291"/>
      <c r="C221" s="292"/>
      <c r="D221" s="284"/>
    </row>
    <row r="222" s="274" customFormat="1" ht="36" customHeight="1" spans="1:4">
      <c r="A222" s="300" t="s">
        <v>1428</v>
      </c>
      <c r="B222" s="286"/>
      <c r="C222" s="288"/>
      <c r="D222" s="284"/>
    </row>
    <row r="223" ht="36" customHeight="1" spans="1:4">
      <c r="A223" s="298" t="s">
        <v>1429</v>
      </c>
      <c r="B223" s="291"/>
      <c r="C223" s="292"/>
      <c r="D223" s="284"/>
    </row>
    <row r="224" s="274" customFormat="1" ht="36" customHeight="1" spans="1:4">
      <c r="A224" s="298" t="s">
        <v>1430</v>
      </c>
      <c r="B224" s="291"/>
      <c r="C224" s="292"/>
      <c r="D224" s="284"/>
    </row>
    <row r="225" ht="36" customHeight="1" spans="1:4">
      <c r="A225" s="300" t="s">
        <v>1431</v>
      </c>
      <c r="B225" s="286"/>
      <c r="C225" s="288"/>
      <c r="D225" s="284"/>
    </row>
    <row r="226" s="274" customFormat="1" ht="36" customHeight="1" spans="1:4">
      <c r="A226" s="298" t="s">
        <v>1432</v>
      </c>
      <c r="B226" s="291"/>
      <c r="C226" s="292"/>
      <c r="D226" s="284"/>
    </row>
    <row r="227" s="274" customFormat="1" ht="36" customHeight="1" spans="1:4">
      <c r="A227" s="300" t="s">
        <v>1433</v>
      </c>
      <c r="B227" s="286"/>
      <c r="C227" s="288"/>
      <c r="D227" s="284"/>
    </row>
    <row r="228" ht="36" customHeight="1" spans="1:4">
      <c r="A228" s="298" t="s">
        <v>1434</v>
      </c>
      <c r="B228" s="291"/>
      <c r="C228" s="292"/>
      <c r="D228" s="284"/>
    </row>
    <row r="229" ht="36" customHeight="1" spans="1:4">
      <c r="A229" s="298" t="s">
        <v>1435</v>
      </c>
      <c r="B229" s="291"/>
      <c r="C229" s="292"/>
      <c r="D229" s="284"/>
    </row>
    <row r="230" ht="36" customHeight="1" spans="1:4">
      <c r="A230" s="300" t="s">
        <v>1436</v>
      </c>
      <c r="B230" s="286"/>
      <c r="C230" s="288"/>
      <c r="D230" s="284"/>
    </row>
    <row r="231" ht="36" customHeight="1" spans="1:4">
      <c r="A231" s="300" t="s">
        <v>1437</v>
      </c>
      <c r="B231" s="286"/>
      <c r="C231" s="288"/>
      <c r="D231" s="284"/>
    </row>
    <row r="232" ht="36" customHeight="1" spans="1:4">
      <c r="A232" s="300" t="s">
        <v>1438</v>
      </c>
      <c r="B232" s="286"/>
      <c r="C232" s="288"/>
      <c r="D232" s="284"/>
    </row>
    <row r="233" ht="36" customHeight="1" spans="1:4">
      <c r="A233" s="300" t="s">
        <v>1439</v>
      </c>
      <c r="B233" s="286"/>
      <c r="C233" s="288"/>
      <c r="D233" s="284"/>
    </row>
    <row r="234" ht="36" customHeight="1" spans="1:4">
      <c r="A234" s="300" t="s">
        <v>1440</v>
      </c>
      <c r="B234" s="286"/>
      <c r="C234" s="288"/>
      <c r="D234" s="284"/>
    </row>
    <row r="235" ht="36" customHeight="1" spans="1:4">
      <c r="A235" s="300"/>
      <c r="B235" s="286"/>
      <c r="C235" s="288"/>
      <c r="D235" s="284"/>
    </row>
    <row r="236" s="274" customFormat="1" ht="36" customHeight="1" spans="1:4">
      <c r="A236" s="302" t="s">
        <v>1441</v>
      </c>
      <c r="B236" s="283">
        <f>B4+B20+B32+B39+B94+B118+B170+B174+B199+B217</f>
        <v>37792</v>
      </c>
      <c r="C236" s="283">
        <f>C4+C20+C32+C39+C94+C118+C170+C174+C199+C217</f>
        <v>10000</v>
      </c>
      <c r="D236" s="284">
        <f t="shared" si="2"/>
        <v>-0.735393734123624</v>
      </c>
    </row>
    <row r="237" ht="36" customHeight="1" spans="1:4">
      <c r="A237" s="303" t="s">
        <v>68</v>
      </c>
      <c r="B237" s="283">
        <f>SUM(B238:B240)</f>
        <v>12000</v>
      </c>
      <c r="C237" s="283">
        <f>SUM(C238:C240)</f>
        <v>10000</v>
      </c>
      <c r="D237" s="284">
        <f t="shared" si="2"/>
        <v>-0.166666666666667</v>
      </c>
    </row>
    <row r="238" ht="36" customHeight="1" spans="1:4">
      <c r="A238" s="306" t="s">
        <v>1442</v>
      </c>
      <c r="B238" s="291">
        <v>2000</v>
      </c>
      <c r="C238" s="292"/>
      <c r="D238" s="284">
        <f t="shared" ref="D238:D242" si="3">(C238-B238)/B238</f>
        <v>-1</v>
      </c>
    </row>
    <row r="239" ht="36" customHeight="1" spans="1:4">
      <c r="A239" s="304" t="s">
        <v>1443</v>
      </c>
      <c r="B239" s="286">
        <v>10000</v>
      </c>
      <c r="C239" s="288">
        <v>10000</v>
      </c>
      <c r="D239" s="284">
        <f t="shared" si="3"/>
        <v>0</v>
      </c>
    </row>
    <row r="240" ht="36" customHeight="1" spans="1:4">
      <c r="A240" s="304" t="s">
        <v>1444</v>
      </c>
      <c r="B240" s="286"/>
      <c r="C240" s="288"/>
      <c r="D240" s="284"/>
    </row>
    <row r="241" ht="18.75" spans="1:4">
      <c r="A241" s="309" t="s">
        <v>1445</v>
      </c>
      <c r="B241" s="283">
        <v>70000</v>
      </c>
      <c r="C241" s="296"/>
      <c r="D241" s="284">
        <f t="shared" si="3"/>
        <v>-1</v>
      </c>
    </row>
    <row r="242" ht="18.75" spans="1:4">
      <c r="A242" s="302" t="s">
        <v>75</v>
      </c>
      <c r="B242" s="283">
        <f>B236+B237+B241</f>
        <v>119792</v>
      </c>
      <c r="C242" s="283">
        <f>C236+C237+C241</f>
        <v>20000</v>
      </c>
      <c r="D242" s="284">
        <f t="shared" si="3"/>
        <v>-0.833043942834246</v>
      </c>
    </row>
  </sheetData>
  <autoFilter ref="A3:D242">
    <extLst/>
  </autoFilter>
  <mergeCells count="1">
    <mergeCell ref="A1:D1"/>
  </mergeCells>
  <conditionalFormatting sqref="A239">
    <cfRule type="expression" dxfId="1" priority="4" stopIfTrue="1">
      <formula>"len($A:$A)=3"</formula>
    </cfRule>
  </conditionalFormatting>
  <conditionalFormatting sqref="B239">
    <cfRule type="expression" dxfId="1" priority="3" stopIfTrue="1">
      <formula>"len($A:$A)=3"</formula>
    </cfRule>
  </conditionalFormatting>
  <conditionalFormatting sqref="C239">
    <cfRule type="expression" dxfId="1" priority="2" stopIfTrue="1">
      <formula>"len($A:$A)=3"</formula>
    </cfRule>
  </conditionalFormatting>
  <conditionalFormatting sqref="A241:C241">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36"/>
  <sheetViews>
    <sheetView showZeros="0" view="pageBreakPreview" zoomScale="80" zoomScaleNormal="115" workbookViewId="0">
      <pane ySplit="3" topLeftCell="A31" activePane="bottomLeft" state="frozen"/>
      <selection/>
      <selection pane="bottomLeft" activeCell="K36" sqref="K36"/>
    </sheetView>
  </sheetViews>
  <sheetFormatPr defaultColWidth="9" defaultRowHeight="14.25" outlineLevelCol="3"/>
  <cols>
    <col min="1" max="1" width="50.75" style="175" customWidth="1"/>
    <col min="2" max="3" width="21.625" style="175" customWidth="1"/>
    <col min="4" max="4" width="21.625" style="313" customWidth="1"/>
    <col min="5" max="16384" width="9" style="175"/>
  </cols>
  <sheetData>
    <row r="1" ht="45" customHeight="1" spans="1:4">
      <c r="A1" s="314" t="s">
        <v>1446</v>
      </c>
      <c r="B1" s="314"/>
      <c r="C1" s="314"/>
      <c r="D1" s="314"/>
    </row>
    <row r="2" s="310" customFormat="1" ht="20.1" customHeight="1" spans="1:4">
      <c r="A2" s="315"/>
      <c r="B2" s="316"/>
      <c r="C2" s="315"/>
      <c r="D2" s="317" t="s">
        <v>1</v>
      </c>
    </row>
    <row r="3" s="311" customFormat="1" ht="45" customHeight="1" spans="1:4">
      <c r="A3" s="318" t="s">
        <v>2</v>
      </c>
      <c r="B3" s="102" t="s">
        <v>77</v>
      </c>
      <c r="C3" s="102" t="s">
        <v>4</v>
      </c>
      <c r="D3" s="102" t="s">
        <v>5</v>
      </c>
    </row>
    <row r="4" s="311" customFormat="1" ht="36" customHeight="1" spans="1:4">
      <c r="A4" s="319" t="s">
        <v>1447</v>
      </c>
      <c r="B4" s="320"/>
      <c r="C4" s="320"/>
      <c r="D4" s="308"/>
    </row>
    <row r="5" ht="36" customHeight="1" spans="1:4">
      <c r="A5" s="319" t="s">
        <v>1448</v>
      </c>
      <c r="B5" s="320"/>
      <c r="C5" s="320"/>
      <c r="D5" s="308"/>
    </row>
    <row r="6" ht="36" customHeight="1" spans="1:4">
      <c r="A6" s="319" t="s">
        <v>1449</v>
      </c>
      <c r="B6" s="320"/>
      <c r="C6" s="320"/>
      <c r="D6" s="308"/>
    </row>
    <row r="7" ht="36" customHeight="1" spans="1:4">
      <c r="A7" s="319" t="s">
        <v>1450</v>
      </c>
      <c r="B7" s="320"/>
      <c r="C7" s="320">
        <v>52</v>
      </c>
      <c r="D7" s="284"/>
    </row>
    <row r="8" ht="36" customHeight="1" spans="1:4">
      <c r="A8" s="319" t="s">
        <v>1451</v>
      </c>
      <c r="B8" s="320"/>
      <c r="C8" s="320">
        <v>110</v>
      </c>
      <c r="D8" s="284"/>
    </row>
    <row r="9" ht="36" customHeight="1" spans="1:4">
      <c r="A9" s="319" t="s">
        <v>1452</v>
      </c>
      <c r="B9" s="320">
        <v>24679</v>
      </c>
      <c r="C9" s="320">
        <v>19138</v>
      </c>
      <c r="D9" s="284">
        <f t="shared" ref="D9:D34" si="0">(C9-B9)/B9</f>
        <v>-0.224522873698286</v>
      </c>
    </row>
    <row r="10" ht="36" customHeight="1" spans="1:4">
      <c r="A10" s="321" t="s">
        <v>1228</v>
      </c>
      <c r="B10" s="322">
        <v>24679</v>
      </c>
      <c r="C10" s="322">
        <v>19138</v>
      </c>
      <c r="D10" s="284">
        <f t="shared" si="0"/>
        <v>-0.224522873698286</v>
      </c>
    </row>
    <row r="11" ht="36" customHeight="1" spans="1:4">
      <c r="A11" s="323" t="s">
        <v>1229</v>
      </c>
      <c r="B11" s="324"/>
      <c r="C11" s="324"/>
      <c r="D11" s="284"/>
    </row>
    <row r="12" ht="36" customHeight="1" spans="1:4">
      <c r="A12" s="325" t="s">
        <v>1230</v>
      </c>
      <c r="B12" s="324"/>
      <c r="C12" s="324"/>
      <c r="D12" s="284"/>
    </row>
    <row r="13" ht="36" customHeight="1" spans="1:4">
      <c r="A13" s="325" t="s">
        <v>1231</v>
      </c>
      <c r="B13" s="324"/>
      <c r="C13" s="324"/>
      <c r="D13" s="284"/>
    </row>
    <row r="14" ht="36" customHeight="1" spans="1:4">
      <c r="A14" s="321" t="s">
        <v>1232</v>
      </c>
      <c r="B14" s="322"/>
      <c r="C14" s="322"/>
      <c r="D14" s="284"/>
    </row>
    <row r="15" ht="36" customHeight="1" spans="1:4">
      <c r="A15" s="319" t="s">
        <v>1453</v>
      </c>
      <c r="B15" s="320"/>
      <c r="C15" s="320"/>
      <c r="D15" s="284"/>
    </row>
    <row r="16" ht="36" customHeight="1" spans="1:4">
      <c r="A16" s="319" t="s">
        <v>1454</v>
      </c>
      <c r="B16" s="320"/>
      <c r="C16" s="320"/>
      <c r="D16" s="284"/>
    </row>
    <row r="17" ht="36" customHeight="1" spans="1:4">
      <c r="A17" s="321" t="s">
        <v>1235</v>
      </c>
      <c r="B17" s="322"/>
      <c r="C17" s="322"/>
      <c r="D17" s="284"/>
    </row>
    <row r="18" ht="36" customHeight="1" spans="1:4">
      <c r="A18" s="321" t="s">
        <v>1236</v>
      </c>
      <c r="B18" s="322"/>
      <c r="C18" s="322"/>
      <c r="D18" s="284"/>
    </row>
    <row r="19" ht="36" customHeight="1" spans="1:4">
      <c r="A19" s="319" t="s">
        <v>1455</v>
      </c>
      <c r="B19" s="320">
        <v>626</v>
      </c>
      <c r="C19" s="320">
        <v>500</v>
      </c>
      <c r="D19" s="284">
        <f t="shared" si="0"/>
        <v>-0.201277955271566</v>
      </c>
    </row>
    <row r="20" ht="36" customHeight="1" spans="1:4">
      <c r="A20" s="319" t="s">
        <v>1456</v>
      </c>
      <c r="B20" s="320"/>
      <c r="C20" s="320"/>
      <c r="D20" s="284"/>
    </row>
    <row r="21" ht="36" customHeight="1" spans="1:4">
      <c r="A21" s="319" t="s">
        <v>1457</v>
      </c>
      <c r="B21" s="320"/>
      <c r="C21" s="320"/>
      <c r="D21" s="284"/>
    </row>
    <row r="22" ht="36" customHeight="1" spans="1:4">
      <c r="A22" s="319" t="s">
        <v>1458</v>
      </c>
      <c r="B22" s="320"/>
      <c r="C22" s="320"/>
      <c r="D22" s="284"/>
    </row>
    <row r="23" ht="36" customHeight="1" spans="1:4">
      <c r="A23" s="326" t="s">
        <v>1459</v>
      </c>
      <c r="B23" s="320">
        <v>223</v>
      </c>
      <c r="C23" s="320">
        <v>200</v>
      </c>
      <c r="D23" s="284">
        <f t="shared" si="0"/>
        <v>-0.103139013452915</v>
      </c>
    </row>
    <row r="24" ht="36" customHeight="1" spans="1:4">
      <c r="A24" s="326" t="s">
        <v>1460</v>
      </c>
      <c r="B24" s="320"/>
      <c r="C24" s="320"/>
      <c r="D24" s="284"/>
    </row>
    <row r="25" ht="36" customHeight="1" spans="1:4">
      <c r="A25" s="326" t="s">
        <v>1461</v>
      </c>
      <c r="B25" s="320"/>
      <c r="C25" s="320"/>
      <c r="D25" s="284"/>
    </row>
    <row r="26" ht="36" customHeight="1" spans="1:4">
      <c r="A26" s="327" t="s">
        <v>1462</v>
      </c>
      <c r="B26" s="324"/>
      <c r="C26" s="324"/>
      <c r="D26" s="284"/>
    </row>
    <row r="27" ht="36" customHeight="1" spans="1:4">
      <c r="A27" s="328"/>
      <c r="B27" s="322"/>
      <c r="C27" s="322"/>
      <c r="D27" s="284"/>
    </row>
    <row r="28" s="312" customFormat="1" ht="36" customHeight="1" spans="1:4">
      <c r="A28" s="329" t="s">
        <v>1463</v>
      </c>
      <c r="B28" s="320">
        <f>B9+B19+B23</f>
        <v>25528</v>
      </c>
      <c r="C28" s="320">
        <f>C7+C8+C9+C19+C23</f>
        <v>20000</v>
      </c>
      <c r="D28" s="284">
        <f t="shared" si="0"/>
        <v>-0.216546537135694</v>
      </c>
    </row>
    <row r="29" ht="36" customHeight="1" spans="1:4">
      <c r="A29" s="330" t="s">
        <v>1246</v>
      </c>
      <c r="B29" s="320">
        <v>90000</v>
      </c>
      <c r="C29" s="320"/>
      <c r="D29" s="284">
        <f t="shared" si="0"/>
        <v>-1</v>
      </c>
    </row>
    <row r="30" ht="36" customHeight="1" spans="1:4">
      <c r="A30" s="330" t="s">
        <v>33</v>
      </c>
      <c r="B30" s="320">
        <f>B31+B34</f>
        <v>4264</v>
      </c>
      <c r="C30" s="320"/>
      <c r="D30" s="284">
        <f t="shared" si="0"/>
        <v>-1</v>
      </c>
    </row>
    <row r="31" ht="36" customHeight="1" spans="1:4">
      <c r="A31" s="328" t="s">
        <v>1247</v>
      </c>
      <c r="B31" s="322">
        <f>B32</f>
        <v>3709</v>
      </c>
      <c r="C31" s="322"/>
      <c r="D31" s="284">
        <f t="shared" si="0"/>
        <v>-1</v>
      </c>
    </row>
    <row r="32" ht="36" customHeight="1" spans="1:4">
      <c r="A32" s="328" t="s">
        <v>1464</v>
      </c>
      <c r="B32" s="322">
        <v>3709</v>
      </c>
      <c r="C32" s="322"/>
      <c r="D32" s="284">
        <f t="shared" si="0"/>
        <v>-1</v>
      </c>
    </row>
    <row r="33" ht="36" customHeight="1" spans="1:4">
      <c r="A33" s="328" t="s">
        <v>1465</v>
      </c>
      <c r="B33" s="322"/>
      <c r="C33" s="322"/>
      <c r="D33" s="284"/>
    </row>
    <row r="34" ht="36" customHeight="1" spans="1:4">
      <c r="A34" s="328" t="s">
        <v>36</v>
      </c>
      <c r="B34" s="322">
        <v>555</v>
      </c>
      <c r="C34" s="322"/>
      <c r="D34" s="284">
        <f t="shared" si="0"/>
        <v>-1</v>
      </c>
    </row>
    <row r="35" ht="36" customHeight="1" spans="1:4">
      <c r="A35" s="331" t="s">
        <v>37</v>
      </c>
      <c r="B35" s="324"/>
      <c r="C35" s="324"/>
      <c r="D35" s="332"/>
    </row>
    <row r="36" ht="36" customHeight="1" spans="1:4">
      <c r="A36" s="329" t="s">
        <v>40</v>
      </c>
      <c r="B36" s="320">
        <f>B28+B29+B30</f>
        <v>119792</v>
      </c>
      <c r="C36" s="320">
        <f>C28+C31</f>
        <v>20000</v>
      </c>
      <c r="D36" s="284">
        <f t="shared" ref="D36" si="1">(C36-B36)/B36</f>
        <v>-0.833043942834246</v>
      </c>
    </row>
  </sheetData>
  <autoFilter ref="A3:D36">
    <extLst/>
  </autoFilter>
  <mergeCells count="1">
    <mergeCell ref="A1:D1"/>
  </mergeCells>
  <conditionalFormatting sqref="C9">
    <cfRule type="expression" dxfId="1" priority="5" stopIfTrue="1">
      <formula>"len($A:$A)=3"</formula>
    </cfRule>
    <cfRule type="expression" dxfId="1" priority="9" stopIfTrue="1">
      <formula>"len($A:$A)=3"</formula>
    </cfRule>
  </conditionalFormatting>
  <conditionalFormatting sqref="A30:A33">
    <cfRule type="expression" dxfId="1" priority="4" stopIfTrue="1">
      <formula>"len($A:$A)=3"</formula>
    </cfRule>
    <cfRule type="expression" dxfId="1" priority="7" stopIfTrue="1">
      <formula>"len($A:$A)=3"</formula>
    </cfRule>
  </conditionalFormatting>
  <conditionalFormatting sqref="C16:C17">
    <cfRule type="expression" dxfId="1" priority="3" stopIfTrue="1">
      <formula>"len($A:$A)=3"</formula>
    </cfRule>
    <cfRule type="expression" dxfId="1" priority="8" stopIfTrue="1">
      <formula>"len($A:$A)=3"</formula>
    </cfRule>
  </conditionalFormatting>
  <conditionalFormatting sqref="A5:B23">
    <cfRule type="expression" dxfId="1" priority="2" stopIfTrue="1">
      <formula>"len($A:$A)=3"</formula>
    </cfRule>
    <cfRule type="expression" dxfId="1" priority="10" stopIfTrue="1">
      <formula>"len($A:$A)=3"</formula>
    </cfRule>
  </conditionalFormatting>
  <conditionalFormatting sqref="A29:B29 B30:B33 C30:C31">
    <cfRule type="expression" dxfId="1" priority="1" stopIfTrue="1">
      <formula>"len($A:$A)=3"</formula>
    </cfRule>
    <cfRule type="expression" dxfId="1" priority="1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245"/>
  <sheetViews>
    <sheetView showZeros="0" view="pageBreakPreview" zoomScale="80" zoomScaleNormal="115" workbookViewId="0">
      <pane ySplit="3" topLeftCell="A197" activePane="bottomLeft" state="frozen"/>
      <selection/>
      <selection pane="bottomLeft" activeCell="A197" sqref="A197"/>
    </sheetView>
  </sheetViews>
  <sheetFormatPr defaultColWidth="9" defaultRowHeight="14.25" outlineLevelCol="3"/>
  <cols>
    <col min="1" max="1" width="50.75" style="274" customWidth="1"/>
    <col min="2" max="3" width="21.625" style="275" customWidth="1"/>
    <col min="4" max="4" width="21.625" style="276" customWidth="1"/>
    <col min="5" max="5" width="9.375" style="274"/>
    <col min="6" max="16384" width="9" style="274"/>
  </cols>
  <sheetData>
    <row r="1" ht="45" customHeight="1" spans="1:4">
      <c r="A1" s="277" t="s">
        <v>1466</v>
      </c>
      <c r="B1" s="277"/>
      <c r="C1" s="277"/>
      <c r="D1" s="277"/>
    </row>
    <row r="2" s="271" customFormat="1" ht="20.1" customHeight="1" spans="1:4">
      <c r="A2" s="278"/>
      <c r="B2" s="278"/>
      <c r="C2" s="278"/>
      <c r="D2" s="279" t="s">
        <v>1</v>
      </c>
    </row>
    <row r="3" s="272" customFormat="1" ht="45" customHeight="1" spans="1:4">
      <c r="A3" s="280" t="s">
        <v>2</v>
      </c>
      <c r="B3" s="281" t="s">
        <v>77</v>
      </c>
      <c r="C3" s="281" t="s">
        <v>4</v>
      </c>
      <c r="D3" s="102" t="s">
        <v>5</v>
      </c>
    </row>
    <row r="4" ht="36" customHeight="1" spans="1:4">
      <c r="A4" s="282" t="s">
        <v>1249</v>
      </c>
      <c r="B4" s="283">
        <f>B5+B15</f>
        <v>52</v>
      </c>
      <c r="C4" s="283">
        <f>C5+C15</f>
        <v>0</v>
      </c>
      <c r="D4" s="284">
        <f>(C4-B4)/B4</f>
        <v>-1</v>
      </c>
    </row>
    <row r="5" ht="36" customHeight="1" spans="1:4">
      <c r="A5" s="285" t="s">
        <v>1250</v>
      </c>
      <c r="B5" s="286">
        <f>SUM(B6:B10)</f>
        <v>12</v>
      </c>
      <c r="C5" s="286">
        <f>SUM(C6:C10)</f>
        <v>0</v>
      </c>
      <c r="D5" s="284">
        <f t="shared" ref="D5:D67" si="0">(C5-B5)/B5</f>
        <v>-1</v>
      </c>
    </row>
    <row r="6" ht="36" customHeight="1" spans="1:4">
      <c r="A6" s="287" t="s">
        <v>1251</v>
      </c>
      <c r="B6" s="286">
        <v>7</v>
      </c>
      <c r="C6" s="288"/>
      <c r="D6" s="284">
        <f t="shared" si="0"/>
        <v>-1</v>
      </c>
    </row>
    <row r="7" ht="36" customHeight="1" spans="1:4">
      <c r="A7" s="287" t="s">
        <v>1252</v>
      </c>
      <c r="B7" s="286"/>
      <c r="C7" s="288"/>
      <c r="D7" s="284"/>
    </row>
    <row r="8" ht="36" customHeight="1" spans="1:4">
      <c r="A8" s="289" t="s">
        <v>1253</v>
      </c>
      <c r="B8" s="286"/>
      <c r="C8" s="288"/>
      <c r="D8" s="284"/>
    </row>
    <row r="9" ht="36" customHeight="1" spans="1:4">
      <c r="A9" s="290" t="s">
        <v>1254</v>
      </c>
      <c r="B9" s="291"/>
      <c r="C9" s="292"/>
      <c r="D9" s="284"/>
    </row>
    <row r="10" ht="36" customHeight="1" spans="1:4">
      <c r="A10" s="289" t="s">
        <v>1255</v>
      </c>
      <c r="B10" s="286">
        <v>5</v>
      </c>
      <c r="C10" s="288"/>
      <c r="D10" s="284">
        <f t="shared" si="0"/>
        <v>-1</v>
      </c>
    </row>
    <row r="11" ht="36" customHeight="1" spans="1:4">
      <c r="A11" s="293" t="s">
        <v>1256</v>
      </c>
      <c r="B11" s="286"/>
      <c r="C11" s="288"/>
      <c r="D11" s="284"/>
    </row>
    <row r="12" ht="36" customHeight="1" spans="1:4">
      <c r="A12" s="293" t="s">
        <v>1257</v>
      </c>
      <c r="B12" s="291"/>
      <c r="C12" s="292"/>
      <c r="D12" s="284"/>
    </row>
    <row r="13" ht="36" customHeight="1" spans="1:4">
      <c r="A13" s="287" t="s">
        <v>1258</v>
      </c>
      <c r="B13" s="286"/>
      <c r="C13" s="288"/>
      <c r="D13" s="284"/>
    </row>
    <row r="14" ht="36" customHeight="1" spans="1:4">
      <c r="A14" s="287" t="s">
        <v>1259</v>
      </c>
      <c r="B14" s="291"/>
      <c r="C14" s="292"/>
      <c r="D14" s="284"/>
    </row>
    <row r="15" ht="36" customHeight="1" spans="1:4">
      <c r="A15" s="290" t="s">
        <v>1260</v>
      </c>
      <c r="B15" s="286">
        <v>40</v>
      </c>
      <c r="C15" s="288"/>
      <c r="D15" s="284">
        <f t="shared" si="0"/>
        <v>-1</v>
      </c>
    </row>
    <row r="16" ht="36" customHeight="1" spans="1:4">
      <c r="A16" s="290" t="s">
        <v>1261</v>
      </c>
      <c r="B16" s="286"/>
      <c r="C16" s="288"/>
      <c r="D16" s="284"/>
    </row>
    <row r="17" ht="36" customHeight="1" spans="1:4">
      <c r="A17" s="287" t="s">
        <v>1262</v>
      </c>
      <c r="B17" s="291"/>
      <c r="C17" s="292"/>
      <c r="D17" s="284"/>
    </row>
    <row r="18" ht="36" customHeight="1" spans="1:4">
      <c r="A18" s="293" t="s">
        <v>1263</v>
      </c>
      <c r="B18" s="291"/>
      <c r="C18" s="292"/>
      <c r="D18" s="284"/>
    </row>
    <row r="19" ht="36" customHeight="1" spans="1:4">
      <c r="A19" s="287" t="s">
        <v>1264</v>
      </c>
      <c r="B19" s="291"/>
      <c r="C19" s="292"/>
      <c r="D19" s="284"/>
    </row>
    <row r="20" ht="36" customHeight="1" spans="1:4">
      <c r="A20" s="294" t="s">
        <v>1265</v>
      </c>
      <c r="B20" s="283">
        <f>B25+B29</f>
        <v>579</v>
      </c>
      <c r="C20" s="283">
        <f>C25+C29</f>
        <v>0</v>
      </c>
      <c r="D20" s="284">
        <f t="shared" si="0"/>
        <v>-1</v>
      </c>
    </row>
    <row r="21" ht="36" customHeight="1" spans="1:4">
      <c r="A21" s="289" t="s">
        <v>1266</v>
      </c>
      <c r="B21" s="286"/>
      <c r="C21" s="288"/>
      <c r="D21" s="284"/>
    </row>
    <row r="22" ht="36" customHeight="1" spans="1:4">
      <c r="A22" s="293" t="s">
        <v>1267</v>
      </c>
      <c r="B22" s="286"/>
      <c r="C22" s="288"/>
      <c r="D22" s="284"/>
    </row>
    <row r="23" ht="36" customHeight="1" spans="1:4">
      <c r="A23" s="293" t="s">
        <v>1268</v>
      </c>
      <c r="B23" s="286"/>
      <c r="C23" s="288"/>
      <c r="D23" s="284"/>
    </row>
    <row r="24" ht="36" customHeight="1" spans="1:4">
      <c r="A24" s="285" t="s">
        <v>1269</v>
      </c>
      <c r="B24" s="286"/>
      <c r="C24" s="288"/>
      <c r="D24" s="284"/>
    </row>
    <row r="25" ht="36" customHeight="1" spans="1:4">
      <c r="A25" s="287" t="s">
        <v>1270</v>
      </c>
      <c r="B25" s="286">
        <f>SUM(B26:B27)</f>
        <v>552</v>
      </c>
      <c r="C25" s="286">
        <f>SUM(C26:C27)</f>
        <v>0</v>
      </c>
      <c r="D25" s="284">
        <f t="shared" si="0"/>
        <v>-1</v>
      </c>
    </row>
    <row r="26" ht="36" customHeight="1" spans="1:4">
      <c r="A26" s="287" t="s">
        <v>1267</v>
      </c>
      <c r="B26" s="291">
        <v>532</v>
      </c>
      <c r="C26" s="291"/>
      <c r="D26" s="284">
        <f t="shared" si="0"/>
        <v>-1</v>
      </c>
    </row>
    <row r="27" ht="36" customHeight="1" spans="1:4">
      <c r="A27" s="287" t="s">
        <v>1268</v>
      </c>
      <c r="B27" s="286">
        <v>20</v>
      </c>
      <c r="C27" s="286"/>
      <c r="D27" s="284">
        <f t="shared" si="0"/>
        <v>-1</v>
      </c>
    </row>
    <row r="28" ht="36" customHeight="1" spans="1:4">
      <c r="A28" s="287" t="s">
        <v>1271</v>
      </c>
      <c r="B28" s="286"/>
      <c r="C28" s="288"/>
      <c r="D28" s="284"/>
    </row>
    <row r="29" s="273" customFormat="1" ht="36" customHeight="1" spans="1:4">
      <c r="A29" s="293" t="s">
        <v>1272</v>
      </c>
      <c r="B29" s="295">
        <f>B30</f>
        <v>27</v>
      </c>
      <c r="C29" s="295">
        <f>C30</f>
        <v>0</v>
      </c>
      <c r="D29" s="284">
        <f t="shared" si="0"/>
        <v>-1</v>
      </c>
    </row>
    <row r="30" ht="36" customHeight="1" spans="1:4">
      <c r="A30" s="293" t="s">
        <v>1268</v>
      </c>
      <c r="B30" s="295">
        <v>27</v>
      </c>
      <c r="C30" s="292"/>
      <c r="D30" s="284">
        <f t="shared" si="0"/>
        <v>-1</v>
      </c>
    </row>
    <row r="31" ht="36" customHeight="1" spans="1:4">
      <c r="A31" s="287" t="s">
        <v>1273</v>
      </c>
      <c r="B31" s="291"/>
      <c r="C31" s="292"/>
      <c r="D31" s="284"/>
    </row>
    <row r="32" ht="36" customHeight="1" spans="1:4">
      <c r="A32" s="294" t="s">
        <v>1274</v>
      </c>
      <c r="B32" s="283"/>
      <c r="C32" s="296"/>
      <c r="D32" s="284"/>
    </row>
    <row r="33" ht="36" customHeight="1" spans="1:4">
      <c r="A33" s="287" t="s">
        <v>1275</v>
      </c>
      <c r="B33" s="286"/>
      <c r="C33" s="288"/>
      <c r="D33" s="284"/>
    </row>
    <row r="34" ht="36" customHeight="1" spans="1:4">
      <c r="A34" s="287" t="s">
        <v>1276</v>
      </c>
      <c r="B34" s="291"/>
      <c r="C34" s="292"/>
      <c r="D34" s="284"/>
    </row>
    <row r="35" ht="36" customHeight="1" spans="1:4">
      <c r="A35" s="287" t="s">
        <v>1277</v>
      </c>
      <c r="B35" s="291"/>
      <c r="C35" s="292"/>
      <c r="D35" s="284"/>
    </row>
    <row r="36" ht="36" customHeight="1" spans="1:4">
      <c r="A36" s="287" t="s">
        <v>1278</v>
      </c>
      <c r="B36" s="291"/>
      <c r="C36" s="292"/>
      <c r="D36" s="284"/>
    </row>
    <row r="37" s="273" customFormat="1" ht="36" customHeight="1" spans="1:4">
      <c r="A37" s="287" t="s">
        <v>1279</v>
      </c>
      <c r="B37" s="291"/>
      <c r="C37" s="292"/>
      <c r="D37" s="284"/>
    </row>
    <row r="38" ht="36" customHeight="1" spans="1:4">
      <c r="A38" s="287" t="s">
        <v>1280</v>
      </c>
      <c r="B38" s="291"/>
      <c r="C38" s="292"/>
      <c r="D38" s="284"/>
    </row>
    <row r="39" ht="36" customHeight="1" spans="1:4">
      <c r="A39" s="294" t="s">
        <v>1281</v>
      </c>
      <c r="B39" s="283">
        <f>B40+B58+B64</f>
        <v>14098</v>
      </c>
      <c r="C39" s="283">
        <f>C40+C58+C64+C53</f>
        <v>6620</v>
      </c>
      <c r="D39" s="284">
        <f t="shared" si="0"/>
        <v>-0.530429848205419</v>
      </c>
    </row>
    <row r="40" ht="36" customHeight="1" spans="1:4">
      <c r="A40" s="289" t="s">
        <v>1282</v>
      </c>
      <c r="B40" s="286">
        <f>SUM(B41:B52)</f>
        <v>13249</v>
      </c>
      <c r="C40" s="288">
        <v>5720</v>
      </c>
      <c r="D40" s="284">
        <f t="shared" si="0"/>
        <v>-0.568269303343649</v>
      </c>
    </row>
    <row r="41" ht="36" customHeight="1" spans="1:4">
      <c r="A41" s="287" t="s">
        <v>1283</v>
      </c>
      <c r="B41" s="286"/>
      <c r="C41" s="288"/>
      <c r="D41" s="284"/>
    </row>
    <row r="42" ht="36" customHeight="1" spans="1:4">
      <c r="A42" s="287" t="s">
        <v>1284</v>
      </c>
      <c r="B42" s="286"/>
      <c r="C42" s="288"/>
      <c r="D42" s="284"/>
    </row>
    <row r="43" ht="36" customHeight="1" spans="1:4">
      <c r="A43" s="293" t="s">
        <v>1285</v>
      </c>
      <c r="B43" s="286">
        <v>13234</v>
      </c>
      <c r="C43" s="288">
        <v>5720</v>
      </c>
      <c r="D43" s="284">
        <f t="shared" si="0"/>
        <v>-0.567779960707269</v>
      </c>
    </row>
    <row r="44" ht="36" customHeight="1" spans="1:4">
      <c r="A44" s="287" t="s">
        <v>1286</v>
      </c>
      <c r="B44" s="286"/>
      <c r="C44" s="288"/>
      <c r="D44" s="284"/>
    </row>
    <row r="45" ht="36" customHeight="1" spans="1:4">
      <c r="A45" s="287" t="s">
        <v>1287</v>
      </c>
      <c r="B45" s="286"/>
      <c r="C45" s="288"/>
      <c r="D45" s="284"/>
    </row>
    <row r="46" ht="36" customHeight="1" spans="1:4">
      <c r="A46" s="287" t="s">
        <v>1288</v>
      </c>
      <c r="B46" s="286">
        <v>15</v>
      </c>
      <c r="C46" s="288"/>
      <c r="D46" s="284">
        <f t="shared" si="0"/>
        <v>-1</v>
      </c>
    </row>
    <row r="47" ht="36" customHeight="1" spans="1:4">
      <c r="A47" s="287" t="s">
        <v>1289</v>
      </c>
      <c r="B47" s="286"/>
      <c r="C47" s="288"/>
      <c r="D47" s="284"/>
    </row>
    <row r="48" ht="36" customHeight="1" spans="1:4">
      <c r="A48" s="287" t="s">
        <v>1290</v>
      </c>
      <c r="B48" s="286"/>
      <c r="C48" s="288"/>
      <c r="D48" s="284"/>
    </row>
    <row r="49" ht="36" customHeight="1" spans="1:4">
      <c r="A49" s="293" t="s">
        <v>1291</v>
      </c>
      <c r="B49" s="286"/>
      <c r="C49" s="288"/>
      <c r="D49" s="284"/>
    </row>
    <row r="50" ht="36" customHeight="1" spans="1:4">
      <c r="A50" s="287" t="s">
        <v>1292</v>
      </c>
      <c r="B50" s="286"/>
      <c r="C50" s="288"/>
      <c r="D50" s="284"/>
    </row>
    <row r="51" ht="36" customHeight="1" spans="1:4">
      <c r="A51" s="287" t="s">
        <v>960</v>
      </c>
      <c r="B51" s="286"/>
      <c r="C51" s="288"/>
      <c r="D51" s="284"/>
    </row>
    <row r="52" ht="36" customHeight="1" spans="1:4">
      <c r="A52" s="289" t="s">
        <v>1293</v>
      </c>
      <c r="B52" s="286"/>
      <c r="C52" s="288"/>
      <c r="D52" s="284"/>
    </row>
    <row r="53" ht="36" customHeight="1" spans="1:4">
      <c r="A53" s="293" t="s">
        <v>1294</v>
      </c>
      <c r="B53" s="286"/>
      <c r="C53" s="288">
        <v>200</v>
      </c>
      <c r="D53" s="284"/>
    </row>
    <row r="54" ht="36" customHeight="1" spans="1:4">
      <c r="A54" s="293" t="s">
        <v>1283</v>
      </c>
      <c r="B54" s="286"/>
      <c r="C54" s="288"/>
      <c r="D54" s="284"/>
    </row>
    <row r="55" ht="36" customHeight="1" spans="1:4">
      <c r="A55" s="287" t="s">
        <v>1284</v>
      </c>
      <c r="B55" s="286"/>
      <c r="C55" s="288"/>
      <c r="D55" s="284"/>
    </row>
    <row r="56" ht="36" customHeight="1" spans="1:4">
      <c r="A56" s="287" t="s">
        <v>1295</v>
      </c>
      <c r="B56" s="286"/>
      <c r="C56" s="288">
        <v>200</v>
      </c>
      <c r="D56" s="284"/>
    </row>
    <row r="57" ht="36" customHeight="1" spans="1:4">
      <c r="A57" s="287" t="s">
        <v>1296</v>
      </c>
      <c r="B57" s="286"/>
      <c r="C57" s="288"/>
      <c r="D57" s="284"/>
    </row>
    <row r="58" ht="36" customHeight="1" spans="1:4">
      <c r="A58" s="287" t="s">
        <v>1297</v>
      </c>
      <c r="B58" s="286">
        <f>SUM(B59:B63)</f>
        <v>626</v>
      </c>
      <c r="C58" s="286">
        <f>SUM(C59:C63)</f>
        <v>500</v>
      </c>
      <c r="D58" s="284">
        <f t="shared" si="0"/>
        <v>-0.201277955271566</v>
      </c>
    </row>
    <row r="59" ht="36" customHeight="1" spans="1:4">
      <c r="A59" s="287" t="s">
        <v>1298</v>
      </c>
      <c r="B59" s="286"/>
      <c r="C59" s="288"/>
      <c r="D59" s="284"/>
    </row>
    <row r="60" ht="36" customHeight="1" spans="1:4">
      <c r="A60" s="293" t="s">
        <v>1299</v>
      </c>
      <c r="B60" s="286"/>
      <c r="C60" s="288"/>
      <c r="D60" s="284"/>
    </row>
    <row r="61" ht="36" customHeight="1" spans="1:4">
      <c r="A61" s="287" t="s">
        <v>1300</v>
      </c>
      <c r="B61" s="286"/>
      <c r="C61" s="288"/>
      <c r="D61" s="284"/>
    </row>
    <row r="62" ht="36" customHeight="1" spans="1:4">
      <c r="A62" s="287" t="s">
        <v>1301</v>
      </c>
      <c r="B62" s="286"/>
      <c r="C62" s="288"/>
      <c r="D62" s="284"/>
    </row>
    <row r="63" ht="36" customHeight="1" spans="1:4">
      <c r="A63" s="287" t="s">
        <v>1302</v>
      </c>
      <c r="B63" s="286">
        <v>626</v>
      </c>
      <c r="C63" s="288">
        <v>500</v>
      </c>
      <c r="D63" s="284">
        <f t="shared" si="0"/>
        <v>-0.201277955271566</v>
      </c>
    </row>
    <row r="64" ht="36" customHeight="1" spans="1:4">
      <c r="A64" s="287" t="s">
        <v>1303</v>
      </c>
      <c r="B64" s="286">
        <f>SUM(B65:B67)</f>
        <v>223</v>
      </c>
      <c r="C64" s="286">
        <f>SUM(C65:C67)</f>
        <v>200</v>
      </c>
      <c r="D64" s="284">
        <f t="shared" si="0"/>
        <v>-0.103139013452915</v>
      </c>
    </row>
    <row r="65" ht="36" customHeight="1" spans="1:4">
      <c r="A65" s="287" t="s">
        <v>1304</v>
      </c>
      <c r="B65" s="286"/>
      <c r="C65" s="288"/>
      <c r="D65" s="284"/>
    </row>
    <row r="66" ht="36" customHeight="1" spans="1:4">
      <c r="A66" s="293" t="s">
        <v>1305</v>
      </c>
      <c r="B66" s="286"/>
      <c r="C66" s="288"/>
      <c r="D66" s="284"/>
    </row>
    <row r="67" ht="36" customHeight="1" spans="1:4">
      <c r="A67" s="293" t="s">
        <v>1306</v>
      </c>
      <c r="B67" s="286">
        <v>223</v>
      </c>
      <c r="C67" s="288">
        <v>200</v>
      </c>
      <c r="D67" s="284">
        <f t="shared" si="0"/>
        <v>-0.103139013452915</v>
      </c>
    </row>
    <row r="68" ht="36" customHeight="1" spans="1:4">
      <c r="A68" s="293" t="s">
        <v>1307</v>
      </c>
      <c r="B68" s="286"/>
      <c r="C68" s="288"/>
      <c r="D68" s="284"/>
    </row>
    <row r="69" ht="36" customHeight="1" spans="1:4">
      <c r="A69" s="287" t="s">
        <v>1283</v>
      </c>
      <c r="B69" s="286"/>
      <c r="C69" s="288"/>
      <c r="D69" s="284"/>
    </row>
    <row r="70" ht="36" customHeight="1" spans="1:4">
      <c r="A70" s="287" t="s">
        <v>1284</v>
      </c>
      <c r="B70" s="286"/>
      <c r="C70" s="288"/>
      <c r="D70" s="284"/>
    </row>
    <row r="71" ht="36" customHeight="1" spans="1:4">
      <c r="A71" s="287" t="s">
        <v>1308</v>
      </c>
      <c r="B71" s="286"/>
      <c r="C71" s="288"/>
      <c r="D71" s="284"/>
    </row>
    <row r="72" ht="36" customHeight="1" spans="1:4">
      <c r="A72" s="287" t="s">
        <v>1309</v>
      </c>
      <c r="B72" s="286"/>
      <c r="C72" s="288"/>
      <c r="D72" s="284"/>
    </row>
    <row r="73" ht="36" customHeight="1" spans="1:4">
      <c r="A73" s="287" t="s">
        <v>1283</v>
      </c>
      <c r="B73" s="286"/>
      <c r="C73" s="288"/>
      <c r="D73" s="284"/>
    </row>
    <row r="74" ht="36" customHeight="1" spans="1:4">
      <c r="A74" s="293" t="s">
        <v>1284</v>
      </c>
      <c r="B74" s="286"/>
      <c r="C74" s="288"/>
      <c r="D74" s="284"/>
    </row>
    <row r="75" ht="36" customHeight="1" spans="1:4">
      <c r="A75" s="287" t="s">
        <v>1310</v>
      </c>
      <c r="B75" s="286"/>
      <c r="C75" s="288"/>
      <c r="D75" s="284"/>
    </row>
    <row r="76" ht="36" customHeight="1" spans="1:4">
      <c r="A76" s="287" t="s">
        <v>1311</v>
      </c>
      <c r="B76" s="286"/>
      <c r="C76" s="288"/>
      <c r="D76" s="284"/>
    </row>
    <row r="77" ht="36" customHeight="1" spans="1:4">
      <c r="A77" s="287" t="s">
        <v>1298</v>
      </c>
      <c r="B77" s="286"/>
      <c r="C77" s="288"/>
      <c r="D77" s="284"/>
    </row>
    <row r="78" ht="36" customHeight="1" spans="1:4">
      <c r="A78" s="287" t="s">
        <v>1299</v>
      </c>
      <c r="B78" s="286"/>
      <c r="C78" s="288"/>
      <c r="D78" s="284"/>
    </row>
    <row r="79" ht="36" customHeight="1" spans="1:4">
      <c r="A79" s="293" t="s">
        <v>1300</v>
      </c>
      <c r="B79" s="291"/>
      <c r="C79" s="292"/>
      <c r="D79" s="284"/>
    </row>
    <row r="80" ht="36" customHeight="1" spans="1:4">
      <c r="A80" s="287" t="s">
        <v>1301</v>
      </c>
      <c r="B80" s="291"/>
      <c r="C80" s="292"/>
      <c r="D80" s="284"/>
    </row>
    <row r="81" ht="36" customHeight="1" spans="1:4">
      <c r="A81" s="287" t="s">
        <v>1312</v>
      </c>
      <c r="B81" s="291"/>
      <c r="C81" s="292"/>
      <c r="D81" s="284"/>
    </row>
    <row r="82" ht="36" customHeight="1" spans="1:4">
      <c r="A82" s="287" t="s">
        <v>1313</v>
      </c>
      <c r="B82" s="291"/>
      <c r="C82" s="292"/>
      <c r="D82" s="284"/>
    </row>
    <row r="83" ht="36" customHeight="1" spans="1:4">
      <c r="A83" s="287" t="s">
        <v>1304</v>
      </c>
      <c r="B83" s="291"/>
      <c r="C83" s="292"/>
      <c r="D83" s="284"/>
    </row>
    <row r="84" ht="36" customHeight="1" spans="1:4">
      <c r="A84" s="293" t="s">
        <v>1314</v>
      </c>
      <c r="B84" s="291"/>
      <c r="C84" s="292"/>
      <c r="D84" s="284"/>
    </row>
    <row r="85" ht="36" customHeight="1" spans="1:4">
      <c r="A85" s="297" t="s">
        <v>1315</v>
      </c>
      <c r="B85" s="291"/>
      <c r="C85" s="292"/>
      <c r="D85" s="284"/>
    </row>
    <row r="86" ht="36" customHeight="1" spans="1:4">
      <c r="A86" s="297" t="s">
        <v>1283</v>
      </c>
      <c r="B86" s="291"/>
      <c r="C86" s="292"/>
      <c r="D86" s="284"/>
    </row>
    <row r="87" ht="36" customHeight="1" spans="1:4">
      <c r="A87" s="297" t="s">
        <v>1284</v>
      </c>
      <c r="B87" s="291"/>
      <c r="C87" s="292"/>
      <c r="D87" s="284"/>
    </row>
    <row r="88" ht="36" customHeight="1" spans="1:4">
      <c r="A88" s="297" t="s">
        <v>1285</v>
      </c>
      <c r="B88" s="291"/>
      <c r="C88" s="292"/>
      <c r="D88" s="284"/>
    </row>
    <row r="89" ht="36" customHeight="1" spans="1:4">
      <c r="A89" s="297" t="s">
        <v>1286</v>
      </c>
      <c r="B89" s="291"/>
      <c r="C89" s="292"/>
      <c r="D89" s="284"/>
    </row>
    <row r="90" ht="36" customHeight="1" spans="1:4">
      <c r="A90" s="297" t="s">
        <v>1289</v>
      </c>
      <c r="B90" s="291"/>
      <c r="C90" s="292"/>
      <c r="D90" s="284"/>
    </row>
    <row r="91" ht="36" customHeight="1" spans="1:4">
      <c r="A91" s="297" t="s">
        <v>1291</v>
      </c>
      <c r="B91" s="291"/>
      <c r="C91" s="292"/>
      <c r="D91" s="284"/>
    </row>
    <row r="92" ht="36" customHeight="1" spans="1:4">
      <c r="A92" s="297" t="s">
        <v>1292</v>
      </c>
      <c r="B92" s="291"/>
      <c r="C92" s="292"/>
      <c r="D92" s="284"/>
    </row>
    <row r="93" ht="36" customHeight="1" spans="1:4">
      <c r="A93" s="297" t="s">
        <v>1316</v>
      </c>
      <c r="B93" s="291"/>
      <c r="C93" s="292"/>
      <c r="D93" s="284"/>
    </row>
    <row r="94" ht="36" customHeight="1" spans="1:4">
      <c r="A94" s="294" t="s">
        <v>1317</v>
      </c>
      <c r="B94" s="283">
        <f>B95</f>
        <v>1354</v>
      </c>
      <c r="C94" s="283">
        <f>C95</f>
        <v>0</v>
      </c>
      <c r="D94" s="284">
        <f t="shared" ref="D94:D99" si="1">(C94-B94)/B94</f>
        <v>-1</v>
      </c>
    </row>
    <row r="95" ht="36" customHeight="1" spans="1:4">
      <c r="A95" s="289" t="s">
        <v>1318</v>
      </c>
      <c r="B95" s="286">
        <f>SUM(B96:B99)</f>
        <v>1354</v>
      </c>
      <c r="C95" s="286">
        <f>SUM(C96:C99)</f>
        <v>0</v>
      </c>
      <c r="D95" s="284">
        <f t="shared" si="1"/>
        <v>-1</v>
      </c>
    </row>
    <row r="96" ht="36" customHeight="1" spans="1:4">
      <c r="A96" s="293" t="s">
        <v>1268</v>
      </c>
      <c r="B96" s="286">
        <v>350</v>
      </c>
      <c r="C96" s="286"/>
      <c r="D96" s="284">
        <f t="shared" si="1"/>
        <v>-1</v>
      </c>
    </row>
    <row r="97" ht="36" customHeight="1" spans="1:4">
      <c r="A97" s="287" t="s">
        <v>1319</v>
      </c>
      <c r="B97" s="291"/>
      <c r="C97" s="291"/>
      <c r="D97" s="284"/>
    </row>
    <row r="98" ht="36" customHeight="1" spans="1:4">
      <c r="A98" s="287" t="s">
        <v>1320</v>
      </c>
      <c r="B98" s="291"/>
      <c r="C98" s="291"/>
      <c r="D98" s="284"/>
    </row>
    <row r="99" ht="36" customHeight="1" spans="1:4">
      <c r="A99" s="289" t="s">
        <v>1321</v>
      </c>
      <c r="B99" s="286">
        <v>1004</v>
      </c>
      <c r="C99" s="286"/>
      <c r="D99" s="284">
        <f t="shared" si="1"/>
        <v>-1</v>
      </c>
    </row>
    <row r="100" ht="36" customHeight="1" spans="1:4">
      <c r="A100" s="287" t="s">
        <v>1322</v>
      </c>
      <c r="B100" s="291"/>
      <c r="C100" s="292"/>
      <c r="D100" s="284"/>
    </row>
    <row r="101" ht="36" customHeight="1" spans="1:4">
      <c r="A101" s="293" t="s">
        <v>1268</v>
      </c>
      <c r="B101" s="291"/>
      <c r="C101" s="292"/>
      <c r="D101" s="284"/>
    </row>
    <row r="102" ht="36" customHeight="1" spans="1:4">
      <c r="A102" s="293" t="s">
        <v>1319</v>
      </c>
      <c r="B102" s="291"/>
      <c r="C102" s="292"/>
      <c r="D102" s="284"/>
    </row>
    <row r="103" ht="36" customHeight="1" spans="1:4">
      <c r="A103" s="287" t="s">
        <v>1323</v>
      </c>
      <c r="B103" s="291"/>
      <c r="C103" s="292"/>
      <c r="D103" s="284"/>
    </row>
    <row r="104" ht="36" customHeight="1" spans="1:4">
      <c r="A104" s="293" t="s">
        <v>1324</v>
      </c>
      <c r="B104" s="291"/>
      <c r="C104" s="292"/>
      <c r="D104" s="284"/>
    </row>
    <row r="105" ht="36" customHeight="1" spans="1:4">
      <c r="A105" s="289" t="s">
        <v>1325</v>
      </c>
      <c r="B105" s="286"/>
      <c r="C105" s="288"/>
      <c r="D105" s="284"/>
    </row>
    <row r="106" ht="36" customHeight="1" spans="1:4">
      <c r="A106" s="287" t="s">
        <v>745</v>
      </c>
      <c r="B106" s="291"/>
      <c r="C106" s="292"/>
      <c r="D106" s="284"/>
    </row>
    <row r="107" ht="36" customHeight="1" spans="1:4">
      <c r="A107" s="287" t="s">
        <v>1326</v>
      </c>
      <c r="B107" s="291"/>
      <c r="C107" s="292"/>
      <c r="D107" s="284"/>
    </row>
    <row r="108" ht="36" customHeight="1" spans="1:4">
      <c r="A108" s="287" t="s">
        <v>1327</v>
      </c>
      <c r="B108" s="291"/>
      <c r="C108" s="292"/>
      <c r="D108" s="284"/>
    </row>
    <row r="109" ht="36" customHeight="1" spans="1:4">
      <c r="A109" s="285" t="s">
        <v>1328</v>
      </c>
      <c r="B109" s="286"/>
      <c r="C109" s="288"/>
      <c r="D109" s="284"/>
    </row>
    <row r="110" ht="36" customHeight="1" spans="1:4">
      <c r="A110" s="287" t="s">
        <v>1329</v>
      </c>
      <c r="B110" s="291"/>
      <c r="C110" s="292"/>
      <c r="D110" s="284"/>
    </row>
    <row r="111" ht="36" customHeight="1" spans="1:4">
      <c r="A111" s="287" t="s">
        <v>1268</v>
      </c>
      <c r="B111" s="291"/>
      <c r="C111" s="292"/>
      <c r="D111" s="284"/>
    </row>
    <row r="112" ht="36" customHeight="1" spans="1:4">
      <c r="A112" s="287" t="s">
        <v>1330</v>
      </c>
      <c r="B112" s="291"/>
      <c r="C112" s="292"/>
      <c r="D112" s="284"/>
    </row>
    <row r="113" ht="36" customHeight="1" spans="1:4">
      <c r="A113" s="287" t="s">
        <v>1331</v>
      </c>
      <c r="B113" s="286"/>
      <c r="C113" s="288"/>
      <c r="D113" s="284"/>
    </row>
    <row r="114" ht="36" customHeight="1" spans="1:4">
      <c r="A114" s="293" t="s">
        <v>745</v>
      </c>
      <c r="B114" s="291"/>
      <c r="C114" s="292"/>
      <c r="D114" s="284"/>
    </row>
    <row r="115" ht="36" customHeight="1" spans="1:4">
      <c r="A115" s="287" t="s">
        <v>1326</v>
      </c>
      <c r="B115" s="291"/>
      <c r="C115" s="292"/>
      <c r="D115" s="284"/>
    </row>
    <row r="116" ht="36" customHeight="1" spans="1:4">
      <c r="A116" s="287" t="s">
        <v>1327</v>
      </c>
      <c r="B116" s="286"/>
      <c r="C116" s="288"/>
      <c r="D116" s="284"/>
    </row>
    <row r="117" ht="36" customHeight="1" spans="1:4">
      <c r="A117" s="287" t="s">
        <v>1332</v>
      </c>
      <c r="B117" s="291"/>
      <c r="C117" s="292"/>
      <c r="D117" s="284"/>
    </row>
    <row r="118" ht="36" customHeight="1" spans="1:4">
      <c r="A118" s="294" t="s">
        <v>1333</v>
      </c>
      <c r="B118" s="283"/>
      <c r="C118" s="296"/>
      <c r="D118" s="284"/>
    </row>
    <row r="119" ht="36" customHeight="1" spans="1:4">
      <c r="A119" s="293" t="s">
        <v>1334</v>
      </c>
      <c r="B119" s="291"/>
      <c r="C119" s="292"/>
      <c r="D119" s="284"/>
    </row>
    <row r="120" ht="36" customHeight="1" spans="1:4">
      <c r="A120" s="287" t="s">
        <v>778</v>
      </c>
      <c r="B120" s="291"/>
      <c r="C120" s="292"/>
      <c r="D120" s="284"/>
    </row>
    <row r="121" ht="36" customHeight="1" spans="1:4">
      <c r="A121" s="287" t="s">
        <v>779</v>
      </c>
      <c r="B121" s="291"/>
      <c r="C121" s="292"/>
      <c r="D121" s="284"/>
    </row>
    <row r="122" ht="36" customHeight="1" spans="1:4">
      <c r="A122" s="287" t="s">
        <v>1335</v>
      </c>
      <c r="B122" s="291"/>
      <c r="C122" s="292"/>
      <c r="D122" s="284"/>
    </row>
    <row r="123" ht="36" customHeight="1" spans="1:4">
      <c r="A123" s="287" t="s">
        <v>1336</v>
      </c>
      <c r="B123" s="291"/>
      <c r="C123" s="292"/>
      <c r="D123" s="284"/>
    </row>
    <row r="124" ht="36" customHeight="1" spans="1:4">
      <c r="A124" s="289" t="s">
        <v>1337</v>
      </c>
      <c r="B124" s="286"/>
      <c r="C124" s="288"/>
      <c r="D124" s="284"/>
    </row>
    <row r="125" ht="36" customHeight="1" spans="1:4">
      <c r="A125" s="287" t="s">
        <v>1335</v>
      </c>
      <c r="B125" s="291"/>
      <c r="C125" s="292"/>
      <c r="D125" s="284"/>
    </row>
    <row r="126" ht="36" customHeight="1" spans="1:4">
      <c r="A126" s="287" t="s">
        <v>1338</v>
      </c>
      <c r="B126" s="291"/>
      <c r="C126" s="292"/>
      <c r="D126" s="284"/>
    </row>
    <row r="127" ht="36" customHeight="1" spans="1:4">
      <c r="A127" s="287" t="s">
        <v>1339</v>
      </c>
      <c r="B127" s="291"/>
      <c r="C127" s="292"/>
      <c r="D127" s="284"/>
    </row>
    <row r="128" ht="36" customHeight="1" spans="1:4">
      <c r="A128" s="285" t="s">
        <v>1340</v>
      </c>
      <c r="B128" s="286"/>
      <c r="C128" s="288"/>
      <c r="D128" s="284"/>
    </row>
    <row r="129" ht="36" customHeight="1" spans="1:4">
      <c r="A129" s="289" t="s">
        <v>1341</v>
      </c>
      <c r="B129" s="286"/>
      <c r="C129" s="288"/>
      <c r="D129" s="284"/>
    </row>
    <row r="130" ht="36" customHeight="1" spans="1:4">
      <c r="A130" s="287" t="s">
        <v>785</v>
      </c>
      <c r="B130" s="291"/>
      <c r="C130" s="292"/>
      <c r="D130" s="284"/>
    </row>
    <row r="131" ht="36" customHeight="1" spans="1:4">
      <c r="A131" s="289" t="s">
        <v>1342</v>
      </c>
      <c r="B131" s="286"/>
      <c r="C131" s="288"/>
      <c r="D131" s="284"/>
    </row>
    <row r="132" ht="36" customHeight="1" spans="1:4">
      <c r="A132" s="289" t="s">
        <v>1343</v>
      </c>
      <c r="B132" s="286"/>
      <c r="C132" s="288"/>
      <c r="D132" s="284"/>
    </row>
    <row r="133" ht="36" customHeight="1" spans="1:4">
      <c r="A133" s="287" t="s">
        <v>1344</v>
      </c>
      <c r="B133" s="291"/>
      <c r="C133" s="292"/>
      <c r="D133" s="284"/>
    </row>
    <row r="134" ht="36" customHeight="1" spans="1:4">
      <c r="A134" s="287" t="s">
        <v>1345</v>
      </c>
      <c r="B134" s="291"/>
      <c r="C134" s="292"/>
      <c r="D134" s="284"/>
    </row>
    <row r="135" ht="36" customHeight="1" spans="1:4">
      <c r="A135" s="293" t="s">
        <v>1346</v>
      </c>
      <c r="B135" s="291"/>
      <c r="C135" s="292"/>
      <c r="D135" s="284"/>
    </row>
    <row r="136" ht="36" customHeight="1" spans="1:4">
      <c r="A136" s="287" t="s">
        <v>1347</v>
      </c>
      <c r="B136" s="291"/>
      <c r="C136" s="292"/>
      <c r="D136" s="284"/>
    </row>
    <row r="137" ht="36" customHeight="1" spans="1:4">
      <c r="A137" s="287" t="s">
        <v>1348</v>
      </c>
      <c r="B137" s="291"/>
      <c r="C137" s="292"/>
      <c r="D137" s="284"/>
    </row>
    <row r="138" ht="36" customHeight="1" spans="1:4">
      <c r="A138" s="287" t="s">
        <v>1349</v>
      </c>
      <c r="B138" s="291"/>
      <c r="C138" s="292"/>
      <c r="D138" s="284"/>
    </row>
    <row r="139" ht="36" customHeight="1" spans="1:4">
      <c r="A139" s="287" t="s">
        <v>1350</v>
      </c>
      <c r="B139" s="291"/>
      <c r="C139" s="292"/>
      <c r="D139" s="284"/>
    </row>
    <row r="140" ht="36" customHeight="1" spans="1:4">
      <c r="A140" s="287" t="s">
        <v>1351</v>
      </c>
      <c r="B140" s="291"/>
      <c r="C140" s="292"/>
      <c r="D140" s="284"/>
    </row>
    <row r="141" ht="36" customHeight="1" spans="1:4">
      <c r="A141" s="287" t="s">
        <v>1352</v>
      </c>
      <c r="B141" s="291"/>
      <c r="C141" s="292"/>
      <c r="D141" s="284"/>
    </row>
    <row r="142" ht="36" customHeight="1" spans="1:4">
      <c r="A142" s="287" t="s">
        <v>1353</v>
      </c>
      <c r="B142" s="291"/>
      <c r="C142" s="292"/>
      <c r="D142" s="284"/>
    </row>
    <row r="143" ht="36" customHeight="1" spans="1:4">
      <c r="A143" s="287" t="s">
        <v>1354</v>
      </c>
      <c r="B143" s="291"/>
      <c r="C143" s="292"/>
      <c r="D143" s="284"/>
    </row>
    <row r="144" ht="36" customHeight="1" spans="1:4">
      <c r="A144" s="293" t="s">
        <v>1355</v>
      </c>
      <c r="B144" s="291"/>
      <c r="C144" s="292"/>
      <c r="D144" s="284"/>
    </row>
    <row r="145" ht="36" customHeight="1" spans="1:4">
      <c r="A145" s="293" t="s">
        <v>1356</v>
      </c>
      <c r="B145" s="291"/>
      <c r="C145" s="292"/>
      <c r="D145" s="284"/>
    </row>
    <row r="146" ht="36" customHeight="1" spans="1:4">
      <c r="A146" s="287" t="s">
        <v>1357</v>
      </c>
      <c r="B146" s="291"/>
      <c r="C146" s="292"/>
      <c r="D146" s="284"/>
    </row>
    <row r="147" ht="36" customHeight="1" spans="1:4">
      <c r="A147" s="287" t="s">
        <v>1358</v>
      </c>
      <c r="B147" s="291"/>
      <c r="C147" s="292"/>
      <c r="D147" s="284"/>
    </row>
    <row r="148" ht="36" customHeight="1" spans="1:4">
      <c r="A148" s="287" t="s">
        <v>1359</v>
      </c>
      <c r="B148" s="291"/>
      <c r="C148" s="292"/>
      <c r="D148" s="284"/>
    </row>
    <row r="149" ht="36" customHeight="1" spans="1:4">
      <c r="A149" s="287" t="s">
        <v>1360</v>
      </c>
      <c r="B149" s="291"/>
      <c r="C149" s="292"/>
      <c r="D149" s="284"/>
    </row>
    <row r="150" ht="36" customHeight="1" spans="1:4">
      <c r="A150" s="289" t="s">
        <v>1361</v>
      </c>
      <c r="B150" s="286"/>
      <c r="C150" s="288"/>
      <c r="D150" s="284"/>
    </row>
    <row r="151" ht="36" customHeight="1" spans="1:4">
      <c r="A151" s="289" t="s">
        <v>1362</v>
      </c>
      <c r="B151" s="286"/>
      <c r="C151" s="288"/>
      <c r="D151" s="284"/>
    </row>
    <row r="152" ht="36" customHeight="1" spans="1:4">
      <c r="A152" s="293" t="s">
        <v>806</v>
      </c>
      <c r="B152" s="291"/>
      <c r="C152" s="292"/>
      <c r="D152" s="284"/>
    </row>
    <row r="153" ht="36" customHeight="1" spans="1:4">
      <c r="A153" s="289" t="s">
        <v>1363</v>
      </c>
      <c r="B153" s="286"/>
      <c r="C153" s="288"/>
      <c r="D153" s="284"/>
    </row>
    <row r="154" ht="36" customHeight="1" spans="1:4">
      <c r="A154" s="289" t="s">
        <v>1364</v>
      </c>
      <c r="B154" s="286"/>
      <c r="C154" s="288"/>
      <c r="D154" s="284"/>
    </row>
    <row r="155" ht="36" customHeight="1" spans="1:4">
      <c r="A155" s="287" t="s">
        <v>1365</v>
      </c>
      <c r="B155" s="291"/>
      <c r="C155" s="292"/>
      <c r="D155" s="284"/>
    </row>
    <row r="156" ht="36" customHeight="1" spans="1:4">
      <c r="A156" s="287" t="s">
        <v>1366</v>
      </c>
      <c r="B156" s="291"/>
      <c r="C156" s="292"/>
      <c r="D156" s="284"/>
    </row>
    <row r="157" ht="36" customHeight="1" spans="1:4">
      <c r="A157" s="287" t="s">
        <v>1367</v>
      </c>
      <c r="B157" s="291"/>
      <c r="C157" s="292"/>
      <c r="D157" s="284"/>
    </row>
    <row r="158" ht="36" customHeight="1" spans="1:4">
      <c r="A158" s="293" t="s">
        <v>1368</v>
      </c>
      <c r="B158" s="291"/>
      <c r="C158" s="292"/>
      <c r="D158" s="284"/>
    </row>
    <row r="159" ht="36" customHeight="1" spans="1:4">
      <c r="A159" s="287" t="s">
        <v>1369</v>
      </c>
      <c r="B159" s="291"/>
      <c r="C159" s="292"/>
      <c r="D159" s="284"/>
    </row>
    <row r="160" ht="36" customHeight="1" spans="1:4">
      <c r="A160" s="287" t="s">
        <v>778</v>
      </c>
      <c r="B160" s="291"/>
      <c r="C160" s="292"/>
      <c r="D160" s="284"/>
    </row>
    <row r="161" ht="36" customHeight="1" spans="1:4">
      <c r="A161" s="293" t="s">
        <v>1370</v>
      </c>
      <c r="B161" s="291"/>
      <c r="C161" s="292"/>
      <c r="D161" s="284"/>
    </row>
    <row r="162" ht="36" customHeight="1" spans="1:4">
      <c r="A162" s="293" t="s">
        <v>1371</v>
      </c>
      <c r="B162" s="286"/>
      <c r="C162" s="288"/>
      <c r="D162" s="284"/>
    </row>
    <row r="163" ht="36" customHeight="1" spans="1:4">
      <c r="A163" s="287" t="s">
        <v>778</v>
      </c>
      <c r="B163" s="286"/>
      <c r="C163" s="288"/>
      <c r="D163" s="284"/>
    </row>
    <row r="164" ht="36" customHeight="1" spans="1:4">
      <c r="A164" s="287" t="s">
        <v>1372</v>
      </c>
      <c r="B164" s="291"/>
      <c r="C164" s="292"/>
      <c r="D164" s="284"/>
    </row>
    <row r="165" ht="36" customHeight="1" spans="1:4">
      <c r="A165" s="287" t="s">
        <v>1373</v>
      </c>
      <c r="B165" s="291"/>
      <c r="C165" s="292"/>
      <c r="D165" s="284"/>
    </row>
    <row r="166" ht="36" customHeight="1" spans="1:4">
      <c r="A166" s="287" t="s">
        <v>1374</v>
      </c>
      <c r="B166" s="291"/>
      <c r="C166" s="292"/>
      <c r="D166" s="284"/>
    </row>
    <row r="167" ht="36" customHeight="1" spans="1:4">
      <c r="A167" s="287" t="s">
        <v>785</v>
      </c>
      <c r="B167" s="291"/>
      <c r="C167" s="292"/>
      <c r="D167" s="284"/>
    </row>
    <row r="168" ht="36" customHeight="1" spans="1:4">
      <c r="A168" s="293" t="s">
        <v>1343</v>
      </c>
      <c r="B168" s="291"/>
      <c r="C168" s="292"/>
      <c r="D168" s="284"/>
    </row>
    <row r="169" ht="36" customHeight="1" spans="1:4">
      <c r="A169" s="298" t="s">
        <v>1375</v>
      </c>
      <c r="B169" s="291"/>
      <c r="C169" s="292"/>
      <c r="D169" s="284"/>
    </row>
    <row r="170" ht="36" customHeight="1" spans="1:4">
      <c r="A170" s="299" t="s">
        <v>1376</v>
      </c>
      <c r="B170" s="283"/>
      <c r="C170" s="296"/>
      <c r="D170" s="284"/>
    </row>
    <row r="171" ht="36" customHeight="1" spans="1:4">
      <c r="A171" s="300" t="s">
        <v>1377</v>
      </c>
      <c r="B171" s="286"/>
      <c r="C171" s="288"/>
      <c r="D171" s="284"/>
    </row>
    <row r="172" ht="36" customHeight="1" spans="1:4">
      <c r="A172" s="300" t="s">
        <v>1378</v>
      </c>
      <c r="B172" s="286"/>
      <c r="C172" s="288"/>
      <c r="D172" s="284"/>
    </row>
    <row r="173" ht="36" customHeight="1" spans="1:4">
      <c r="A173" s="298" t="s">
        <v>1379</v>
      </c>
      <c r="B173" s="291"/>
      <c r="C173" s="292"/>
      <c r="D173" s="284"/>
    </row>
    <row r="174" ht="36" customHeight="1" spans="1:4">
      <c r="A174" s="299" t="s">
        <v>1380</v>
      </c>
      <c r="B174" s="283">
        <f>B175+B187</f>
        <v>21709</v>
      </c>
      <c r="C174" s="283">
        <f>C177+C187</f>
        <v>0</v>
      </c>
      <c r="D174" s="284">
        <f t="shared" ref="D174:D237" si="2">(C174-B174)/B174</f>
        <v>-1</v>
      </c>
    </row>
    <row r="175" ht="36" customHeight="1" spans="1:4">
      <c r="A175" s="300" t="s">
        <v>1381</v>
      </c>
      <c r="B175" s="283">
        <v>20000</v>
      </c>
      <c r="C175" s="283"/>
      <c r="D175" s="284"/>
    </row>
    <row r="176" ht="36" customHeight="1" spans="1:4">
      <c r="A176" s="300" t="s">
        <v>1382</v>
      </c>
      <c r="B176" s="283">
        <v>20000</v>
      </c>
      <c r="C176" s="283"/>
      <c r="D176" s="284"/>
    </row>
    <row r="177" ht="36" customHeight="1" spans="1:4">
      <c r="A177" s="300" t="s">
        <v>1383</v>
      </c>
      <c r="B177" s="286"/>
      <c r="C177" s="288"/>
      <c r="D177" s="284"/>
    </row>
    <row r="178" ht="36" customHeight="1" spans="1:4">
      <c r="A178" s="300" t="s">
        <v>1384</v>
      </c>
      <c r="B178" s="286"/>
      <c r="C178" s="288"/>
      <c r="D178" s="284"/>
    </row>
    <row r="179" ht="36" customHeight="1" spans="1:4">
      <c r="A179" s="298" t="s">
        <v>1385</v>
      </c>
      <c r="B179" s="291"/>
      <c r="C179" s="292"/>
      <c r="D179" s="284"/>
    </row>
    <row r="180" ht="36" customHeight="1" spans="1:4">
      <c r="A180" s="298" t="s">
        <v>1386</v>
      </c>
      <c r="B180" s="291"/>
      <c r="C180" s="292"/>
      <c r="D180" s="284"/>
    </row>
    <row r="181" ht="36" customHeight="1" spans="1:4">
      <c r="A181" s="300" t="s">
        <v>1387</v>
      </c>
      <c r="B181" s="286"/>
      <c r="C181" s="288"/>
      <c r="D181" s="284"/>
    </row>
    <row r="182" ht="36" customHeight="1" spans="1:4">
      <c r="A182" s="300" t="s">
        <v>1388</v>
      </c>
      <c r="B182" s="286"/>
      <c r="C182" s="288"/>
      <c r="D182" s="284"/>
    </row>
    <row r="183" ht="36" customHeight="1" spans="1:4">
      <c r="A183" s="298" t="s">
        <v>1389</v>
      </c>
      <c r="B183" s="291"/>
      <c r="C183" s="292"/>
      <c r="D183" s="284"/>
    </row>
    <row r="184" ht="36" customHeight="1" spans="1:4">
      <c r="A184" s="298" t="s">
        <v>1390</v>
      </c>
      <c r="B184" s="291"/>
      <c r="C184" s="292"/>
      <c r="D184" s="284"/>
    </row>
    <row r="185" ht="36" customHeight="1" spans="1:4">
      <c r="A185" s="300" t="s">
        <v>1391</v>
      </c>
      <c r="B185" s="286"/>
      <c r="C185" s="288"/>
      <c r="D185" s="284"/>
    </row>
    <row r="186" ht="36" customHeight="1" spans="1:4">
      <c r="A186" s="298" t="s">
        <v>1392</v>
      </c>
      <c r="B186" s="291"/>
      <c r="C186" s="292"/>
      <c r="D186" s="284"/>
    </row>
    <row r="187" ht="36" customHeight="1" spans="1:4">
      <c r="A187" s="300" t="s">
        <v>1393</v>
      </c>
      <c r="B187" s="286">
        <f>SUM(B188:B198)</f>
        <v>1709</v>
      </c>
      <c r="C187" s="286">
        <f>SUM(C188:C198)</f>
        <v>0</v>
      </c>
      <c r="D187" s="284">
        <f t="shared" si="2"/>
        <v>-1</v>
      </c>
    </row>
    <row r="188" ht="36" customHeight="1" spans="1:4">
      <c r="A188" s="301" t="s">
        <v>1394</v>
      </c>
      <c r="B188" s="286"/>
      <c r="C188" s="288"/>
      <c r="D188" s="284"/>
    </row>
    <row r="189" ht="36" customHeight="1" spans="1:4">
      <c r="A189" s="300" t="s">
        <v>1395</v>
      </c>
      <c r="B189" s="286">
        <v>999</v>
      </c>
      <c r="C189" s="286"/>
      <c r="D189" s="284">
        <f t="shared" si="2"/>
        <v>-1</v>
      </c>
    </row>
    <row r="190" ht="36" customHeight="1" spans="1:4">
      <c r="A190" s="300" t="s">
        <v>1396</v>
      </c>
      <c r="B190" s="286">
        <v>167</v>
      </c>
      <c r="C190" s="286"/>
      <c r="D190" s="284">
        <f t="shared" si="2"/>
        <v>-1</v>
      </c>
    </row>
    <row r="191" ht="36" customHeight="1" spans="1:4">
      <c r="A191" s="298" t="s">
        <v>1397</v>
      </c>
      <c r="B191" s="286">
        <v>29</v>
      </c>
      <c r="C191" s="286"/>
      <c r="D191" s="284">
        <f t="shared" si="2"/>
        <v>-1</v>
      </c>
    </row>
    <row r="192" ht="36" customHeight="1" spans="1:4">
      <c r="A192" s="298" t="s">
        <v>1398</v>
      </c>
      <c r="B192" s="291"/>
      <c r="C192" s="291"/>
      <c r="D192" s="284"/>
    </row>
    <row r="193" ht="36" customHeight="1" spans="1:4">
      <c r="A193" s="300" t="s">
        <v>1399</v>
      </c>
      <c r="B193" s="286">
        <v>71</v>
      </c>
      <c r="C193" s="286"/>
      <c r="D193" s="284">
        <f t="shared" si="2"/>
        <v>-1</v>
      </c>
    </row>
    <row r="194" ht="36" customHeight="1" spans="1:4">
      <c r="A194" s="298" t="s">
        <v>1400</v>
      </c>
      <c r="B194" s="286"/>
      <c r="C194" s="286"/>
      <c r="D194" s="284"/>
    </row>
    <row r="195" ht="36" customHeight="1" spans="1:4">
      <c r="A195" s="298" t="s">
        <v>1401</v>
      </c>
      <c r="B195" s="286"/>
      <c r="C195" s="286"/>
      <c r="D195" s="284"/>
    </row>
    <row r="196" ht="36" customHeight="1" spans="1:4">
      <c r="A196" s="298" t="s">
        <v>1402</v>
      </c>
      <c r="B196" s="291"/>
      <c r="C196" s="291"/>
      <c r="D196" s="284"/>
    </row>
    <row r="197" ht="36" customHeight="1" spans="1:4">
      <c r="A197" s="298" t="s">
        <v>1403</v>
      </c>
      <c r="B197" s="286">
        <v>156</v>
      </c>
      <c r="C197" s="286"/>
      <c r="D197" s="284">
        <f t="shared" si="2"/>
        <v>-1</v>
      </c>
    </row>
    <row r="198" ht="36" customHeight="1" spans="1:4">
      <c r="A198" s="300" t="s">
        <v>1404</v>
      </c>
      <c r="B198" s="286">
        <v>287</v>
      </c>
      <c r="C198" s="286"/>
      <c r="D198" s="284">
        <f t="shared" si="2"/>
        <v>-1</v>
      </c>
    </row>
    <row r="199" ht="36" customHeight="1" spans="1:4">
      <c r="A199" s="299" t="s">
        <v>1405</v>
      </c>
      <c r="B199" s="283"/>
      <c r="C199" s="296">
        <v>3380</v>
      </c>
      <c r="D199" s="284"/>
    </row>
    <row r="200" ht="36" customHeight="1" spans="1:4">
      <c r="A200" s="298" t="s">
        <v>1406</v>
      </c>
      <c r="B200" s="286"/>
      <c r="C200" s="288">
        <v>3380</v>
      </c>
      <c r="D200" s="284"/>
    </row>
    <row r="201" ht="36" customHeight="1" spans="1:4">
      <c r="A201" s="298" t="s">
        <v>1407</v>
      </c>
      <c r="B201" s="291"/>
      <c r="C201" s="292"/>
      <c r="D201" s="284"/>
    </row>
    <row r="202" ht="36" customHeight="1" spans="1:4">
      <c r="A202" s="298" t="s">
        <v>1408</v>
      </c>
      <c r="B202" s="291"/>
      <c r="C202" s="292"/>
      <c r="D202" s="284"/>
    </row>
    <row r="203" ht="36" customHeight="1" spans="1:4">
      <c r="A203" s="298" t="s">
        <v>1409</v>
      </c>
      <c r="B203" s="291"/>
      <c r="C203" s="292"/>
      <c r="D203" s="284"/>
    </row>
    <row r="204" ht="36" customHeight="1" spans="1:4">
      <c r="A204" s="298" t="s">
        <v>1410</v>
      </c>
      <c r="B204" s="286"/>
      <c r="C204" s="288"/>
      <c r="D204" s="284"/>
    </row>
    <row r="205" ht="36" customHeight="1" spans="1:4">
      <c r="A205" s="298" t="s">
        <v>1411</v>
      </c>
      <c r="B205" s="291"/>
      <c r="C205" s="292"/>
      <c r="D205" s="284"/>
    </row>
    <row r="206" ht="36" customHeight="1" spans="1:4">
      <c r="A206" s="298" t="s">
        <v>1412</v>
      </c>
      <c r="B206" s="291"/>
      <c r="C206" s="292"/>
      <c r="D206" s="284"/>
    </row>
    <row r="207" ht="36" customHeight="1" spans="1:4">
      <c r="A207" s="298" t="s">
        <v>1413</v>
      </c>
      <c r="B207" s="291"/>
      <c r="C207" s="292"/>
      <c r="D207" s="284"/>
    </row>
    <row r="208" ht="36" customHeight="1" spans="1:4">
      <c r="A208" s="298" t="s">
        <v>1414</v>
      </c>
      <c r="B208" s="291"/>
      <c r="C208" s="292"/>
      <c r="D208" s="284"/>
    </row>
    <row r="209" ht="36" customHeight="1" spans="1:4">
      <c r="A209" s="298" t="s">
        <v>1415</v>
      </c>
      <c r="B209" s="291"/>
      <c r="C209" s="292"/>
      <c r="D209" s="284"/>
    </row>
    <row r="210" ht="36" customHeight="1" spans="1:4">
      <c r="A210" s="298" t="s">
        <v>1416</v>
      </c>
      <c r="B210" s="291"/>
      <c r="C210" s="292"/>
      <c r="D210" s="284"/>
    </row>
    <row r="211" ht="36" customHeight="1" spans="1:4">
      <c r="A211" s="298" t="s">
        <v>1417</v>
      </c>
      <c r="B211" s="291"/>
      <c r="C211" s="292"/>
      <c r="D211" s="284"/>
    </row>
    <row r="212" ht="36" customHeight="1" spans="1:4">
      <c r="A212" s="298" t="s">
        <v>1418</v>
      </c>
      <c r="B212" s="286"/>
      <c r="C212" s="288"/>
      <c r="D212" s="284"/>
    </row>
    <row r="213" ht="36" customHeight="1" spans="1:4">
      <c r="A213" s="298" t="s">
        <v>1419</v>
      </c>
      <c r="B213" s="286"/>
      <c r="C213" s="288"/>
      <c r="D213" s="284"/>
    </row>
    <row r="214" ht="36" customHeight="1" spans="1:4">
      <c r="A214" s="298" t="s">
        <v>1420</v>
      </c>
      <c r="B214" s="286"/>
      <c r="C214" s="288"/>
      <c r="D214" s="284"/>
    </row>
    <row r="215" ht="36" customHeight="1" spans="1:4">
      <c r="A215" s="298" t="s">
        <v>1421</v>
      </c>
      <c r="B215" s="286"/>
      <c r="C215" s="288"/>
      <c r="D215" s="284"/>
    </row>
    <row r="216" ht="36" customHeight="1" spans="1:4">
      <c r="A216" s="298" t="s">
        <v>1422</v>
      </c>
      <c r="B216" s="286"/>
      <c r="C216" s="288"/>
      <c r="D216" s="284"/>
    </row>
    <row r="217" ht="36" customHeight="1" spans="1:4">
      <c r="A217" s="299" t="s">
        <v>1423</v>
      </c>
      <c r="B217" s="283"/>
      <c r="C217" s="296"/>
      <c r="D217" s="284"/>
    </row>
    <row r="218" ht="36" customHeight="1" spans="1:4">
      <c r="A218" s="298" t="s">
        <v>1424</v>
      </c>
      <c r="B218" s="286"/>
      <c r="C218" s="288"/>
      <c r="D218" s="284"/>
    </row>
    <row r="219" ht="36" customHeight="1" spans="1:4">
      <c r="A219" s="298" t="s">
        <v>1425</v>
      </c>
      <c r="B219" s="291"/>
      <c r="C219" s="292"/>
      <c r="D219" s="284"/>
    </row>
    <row r="220" ht="36" customHeight="1" spans="1:4">
      <c r="A220" s="298" t="s">
        <v>1426</v>
      </c>
      <c r="B220" s="291"/>
      <c r="C220" s="292"/>
      <c r="D220" s="284"/>
    </row>
    <row r="221" ht="36" customHeight="1" spans="1:4">
      <c r="A221" s="298" t="s">
        <v>1427</v>
      </c>
      <c r="B221" s="291"/>
      <c r="C221" s="292"/>
      <c r="D221" s="284"/>
    </row>
    <row r="222" ht="36" customHeight="1" spans="1:4">
      <c r="A222" s="298" t="s">
        <v>1428</v>
      </c>
      <c r="B222" s="286"/>
      <c r="C222" s="288"/>
      <c r="D222" s="284"/>
    </row>
    <row r="223" ht="36" customHeight="1" spans="1:4">
      <c r="A223" s="298" t="s">
        <v>1429</v>
      </c>
      <c r="B223" s="291"/>
      <c r="C223" s="292"/>
      <c r="D223" s="284"/>
    </row>
    <row r="224" ht="36" customHeight="1" spans="1:4">
      <c r="A224" s="298" t="s">
        <v>1430</v>
      </c>
      <c r="B224" s="291"/>
      <c r="C224" s="292"/>
      <c r="D224" s="284"/>
    </row>
    <row r="225" ht="36" customHeight="1" spans="1:4">
      <c r="A225" s="298" t="s">
        <v>1431</v>
      </c>
      <c r="B225" s="286"/>
      <c r="C225" s="288"/>
      <c r="D225" s="284"/>
    </row>
    <row r="226" ht="36" customHeight="1" spans="1:4">
      <c r="A226" s="298" t="s">
        <v>1432</v>
      </c>
      <c r="B226" s="291"/>
      <c r="C226" s="292"/>
      <c r="D226" s="284"/>
    </row>
    <row r="227" ht="36" customHeight="1" spans="1:4">
      <c r="A227" s="298" t="s">
        <v>1433</v>
      </c>
      <c r="B227" s="286"/>
      <c r="C227" s="288"/>
      <c r="D227" s="284"/>
    </row>
    <row r="228" ht="36" customHeight="1" spans="1:4">
      <c r="A228" s="298" t="s">
        <v>1434</v>
      </c>
      <c r="B228" s="291"/>
      <c r="C228" s="292"/>
      <c r="D228" s="284"/>
    </row>
    <row r="229" ht="36" customHeight="1" spans="1:4">
      <c r="A229" s="298" t="s">
        <v>1435</v>
      </c>
      <c r="B229" s="291"/>
      <c r="C229" s="292"/>
      <c r="D229" s="284"/>
    </row>
    <row r="230" ht="36" customHeight="1" spans="1:4">
      <c r="A230" s="298" t="s">
        <v>1436</v>
      </c>
      <c r="B230" s="286"/>
      <c r="C230" s="288"/>
      <c r="D230" s="284"/>
    </row>
    <row r="231" ht="36" customHeight="1" spans="1:4">
      <c r="A231" s="298" t="s">
        <v>1437</v>
      </c>
      <c r="B231" s="286"/>
      <c r="C231" s="288"/>
      <c r="D231" s="284"/>
    </row>
    <row r="232" ht="36" customHeight="1" spans="1:4">
      <c r="A232" s="298" t="s">
        <v>1438</v>
      </c>
      <c r="B232" s="286"/>
      <c r="C232" s="288"/>
      <c r="D232" s="284"/>
    </row>
    <row r="233" ht="36" customHeight="1" spans="1:4">
      <c r="A233" s="298" t="s">
        <v>1439</v>
      </c>
      <c r="B233" s="286"/>
      <c r="C233" s="288"/>
      <c r="D233" s="284"/>
    </row>
    <row r="234" ht="36" customHeight="1" spans="1:4">
      <c r="A234" s="298" t="s">
        <v>1440</v>
      </c>
      <c r="B234" s="286"/>
      <c r="C234" s="288"/>
      <c r="D234" s="284"/>
    </row>
    <row r="235" ht="36" customHeight="1" spans="1:4">
      <c r="A235" s="285"/>
      <c r="B235" s="286"/>
      <c r="C235" s="288"/>
      <c r="D235" s="284"/>
    </row>
    <row r="236" ht="36" customHeight="1" spans="1:4">
      <c r="A236" s="302" t="s">
        <v>1467</v>
      </c>
      <c r="B236" s="283">
        <f>B4+B20+B32+B39+B94+B118+B170+B174+B199+B217</f>
        <v>37792</v>
      </c>
      <c r="C236" s="283">
        <f>C4+C20+C32+C39+C94+C118+C170+C174+C199+C217</f>
        <v>10000</v>
      </c>
      <c r="D236" s="284">
        <f t="shared" si="2"/>
        <v>-0.735393734123624</v>
      </c>
    </row>
    <row r="237" ht="36" customHeight="1" spans="1:4">
      <c r="A237" s="303" t="s">
        <v>68</v>
      </c>
      <c r="B237" s="283">
        <f>B238+B241</f>
        <v>12000</v>
      </c>
      <c r="C237" s="283">
        <f>SUM(C238:C242)</f>
        <v>10000</v>
      </c>
      <c r="D237" s="284">
        <f t="shared" si="2"/>
        <v>-0.166666666666667</v>
      </c>
    </row>
    <row r="238" ht="36" customHeight="1" spans="1:3">
      <c r="A238" s="304" t="s">
        <v>1468</v>
      </c>
      <c r="B238" s="305">
        <v>2000</v>
      </c>
      <c r="C238" s="292"/>
    </row>
    <row r="239" ht="36" customHeight="1" spans="1:4">
      <c r="A239" s="304" t="s">
        <v>1469</v>
      </c>
      <c r="B239" s="305"/>
      <c r="D239" s="284">
        <f>(C241-B241)/B241</f>
        <v>0</v>
      </c>
    </row>
    <row r="240" ht="36" customHeight="1" spans="1:4">
      <c r="A240" s="306" t="s">
        <v>1470</v>
      </c>
      <c r="B240" s="291">
        <v>2000</v>
      </c>
      <c r="D240" s="284"/>
    </row>
    <row r="241" ht="36" customHeight="1" spans="1:4">
      <c r="A241" s="304" t="s">
        <v>1443</v>
      </c>
      <c r="B241" s="286">
        <v>10000</v>
      </c>
      <c r="C241" s="288">
        <v>10000</v>
      </c>
      <c r="D241" s="284">
        <f>(C238-B240)/B240</f>
        <v>-1</v>
      </c>
    </row>
    <row r="242" ht="36" customHeight="1" spans="1:3">
      <c r="A242" s="304" t="s">
        <v>1444</v>
      </c>
      <c r="B242" s="286"/>
      <c r="C242" s="288"/>
    </row>
    <row r="243" ht="36" customHeight="1" spans="1:4">
      <c r="A243" s="307" t="s">
        <v>1471</v>
      </c>
      <c r="C243" s="296"/>
      <c r="D243" s="308"/>
    </row>
    <row r="244" ht="18.75" spans="1:4">
      <c r="A244" s="309" t="s">
        <v>1445</v>
      </c>
      <c r="B244" s="283">
        <v>70000</v>
      </c>
      <c r="D244" s="284">
        <f>(C243-B244)/B244</f>
        <v>-1</v>
      </c>
    </row>
    <row r="245" ht="18.75" spans="1:4">
      <c r="A245" s="302" t="s">
        <v>75</v>
      </c>
      <c r="B245" s="283">
        <f>B236+B237+B244</f>
        <v>119792</v>
      </c>
      <c r="C245" s="283">
        <f>C236+C237+C243</f>
        <v>20000</v>
      </c>
      <c r="D245" s="284">
        <f>(C245-B245)/B245</f>
        <v>-0.833043942834246</v>
      </c>
    </row>
  </sheetData>
  <autoFilter ref="A3:D245">
    <extLst/>
  </autoFilter>
  <mergeCells count="1">
    <mergeCell ref="A1:D1"/>
  </mergeCells>
  <conditionalFormatting sqref="A241:B241">
    <cfRule type="expression" dxfId="1" priority="5" stopIfTrue="1">
      <formula>"len($A:$A)=3"</formula>
    </cfRule>
  </conditionalFormatting>
  <conditionalFormatting sqref="C241">
    <cfRule type="expression" dxfId="1" priority="4" stopIfTrue="1">
      <formula>"len($A:$A)=3"</formula>
    </cfRule>
  </conditionalFormatting>
  <conditionalFormatting sqref="A242:B242">
    <cfRule type="expression" dxfId="1" priority="3" stopIfTrue="1">
      <formula>"len($A:$A)=3"</formula>
    </cfRule>
  </conditionalFormatting>
  <conditionalFormatting sqref="C242">
    <cfRule type="expression" dxfId="1" priority="2" stopIfTrue="1">
      <formula>"len($A:$A)=3"</formula>
    </cfRule>
  </conditionalFormatting>
  <conditionalFormatting sqref="C243 A243:A244 B244">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15"/>
  <sheetViews>
    <sheetView showZeros="0" view="pageBreakPreview" zoomScaleNormal="100" workbookViewId="0">
      <selection activeCell="A9" sqref="A9"/>
    </sheetView>
  </sheetViews>
  <sheetFormatPr defaultColWidth="9" defaultRowHeight="13.5" outlineLevelCol="3"/>
  <cols>
    <col min="1" max="1" width="52.125" style="191" customWidth="1"/>
    <col min="2" max="4" width="20.625" customWidth="1"/>
  </cols>
  <sheetData>
    <row r="1" s="255" customFormat="1" ht="45" customHeight="1" spans="1:4">
      <c r="A1" s="257" t="s">
        <v>1472</v>
      </c>
      <c r="B1" s="257"/>
      <c r="C1" s="257"/>
      <c r="D1" s="257"/>
    </row>
    <row r="2" ht="20.1" customHeight="1" spans="1:4">
      <c r="A2" s="258"/>
      <c r="B2" s="259"/>
      <c r="C2" s="260"/>
      <c r="D2" s="260" t="s">
        <v>1</v>
      </c>
    </row>
    <row r="3" ht="31.5" customHeight="1" spans="1:4">
      <c r="A3" s="188" t="s">
        <v>1109</v>
      </c>
      <c r="B3" s="261" t="s">
        <v>77</v>
      </c>
      <c r="C3" s="261" t="s">
        <v>4</v>
      </c>
      <c r="D3" s="102" t="s">
        <v>1473</v>
      </c>
    </row>
    <row r="4" ht="31.5" customHeight="1" spans="1:4">
      <c r="A4" s="262" t="s">
        <v>1249</v>
      </c>
      <c r="B4" s="263"/>
      <c r="C4" s="263"/>
      <c r="D4" s="264"/>
    </row>
    <row r="5" ht="31.5" customHeight="1" spans="1:4">
      <c r="A5" s="262" t="s">
        <v>1265</v>
      </c>
      <c r="B5" s="263"/>
      <c r="C5" s="263"/>
      <c r="D5" s="264"/>
    </row>
    <row r="6" ht="31.5" customHeight="1" spans="1:4">
      <c r="A6" s="262" t="s">
        <v>1274</v>
      </c>
      <c r="B6" s="263"/>
      <c r="C6" s="263"/>
      <c r="D6" s="264"/>
    </row>
    <row r="7" ht="31.5" customHeight="1" spans="1:4">
      <c r="A7" s="265" t="s">
        <v>1281</v>
      </c>
      <c r="B7" s="263"/>
      <c r="C7" s="263"/>
      <c r="D7" s="264"/>
    </row>
    <row r="8" ht="31.5" customHeight="1" spans="1:4">
      <c r="A8" s="262" t="s">
        <v>1317</v>
      </c>
      <c r="B8" s="263"/>
      <c r="C8" s="263"/>
      <c r="D8" s="264"/>
    </row>
    <row r="9" ht="31.5" customHeight="1" spans="1:4">
      <c r="A9" s="262" t="s">
        <v>1333</v>
      </c>
      <c r="B9" s="263"/>
      <c r="C9" s="263"/>
      <c r="D9" s="264"/>
    </row>
    <row r="10" ht="31.5" customHeight="1" spans="1:4">
      <c r="A10" s="265" t="s">
        <v>1376</v>
      </c>
      <c r="B10" s="263"/>
      <c r="C10" s="263"/>
      <c r="D10" s="264"/>
    </row>
    <row r="11" ht="31.5" customHeight="1" spans="1:4">
      <c r="A11" s="262" t="s">
        <v>1380</v>
      </c>
      <c r="B11" s="263"/>
      <c r="C11" s="263"/>
      <c r="D11" s="264"/>
    </row>
    <row r="12" ht="31.5" customHeight="1" spans="1:4">
      <c r="A12" s="265" t="s">
        <v>1405</v>
      </c>
      <c r="B12" s="263"/>
      <c r="C12" s="263"/>
      <c r="D12" s="264"/>
    </row>
    <row r="13" ht="31.5" customHeight="1" spans="1:4">
      <c r="A13" s="265" t="s">
        <v>1423</v>
      </c>
      <c r="B13" s="263"/>
      <c r="C13" s="263"/>
      <c r="D13" s="264"/>
    </row>
    <row r="14" ht="31.5" customHeight="1" spans="1:4">
      <c r="A14" s="266" t="s">
        <v>1474</v>
      </c>
      <c r="B14" s="267"/>
      <c r="C14" s="267"/>
      <c r="D14" s="268"/>
    </row>
    <row r="15" s="256" customFormat="1" ht="27" customHeight="1" spans="1:4">
      <c r="A15" s="269" t="s">
        <v>1475</v>
      </c>
      <c r="B15" s="270"/>
      <c r="C15" s="270"/>
      <c r="D15" s="270"/>
    </row>
  </sheetData>
  <autoFilter ref="A3:D15">
    <extLst/>
  </autoFilter>
  <mergeCells count="2">
    <mergeCell ref="A1:D1"/>
    <mergeCell ref="A15:D15"/>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39"/>
  <sheetViews>
    <sheetView showZeros="0" view="pageBreakPreview" zoomScaleNormal="100" topLeftCell="A18" workbookViewId="0">
      <selection activeCell="B37" sqref="B37"/>
    </sheetView>
  </sheetViews>
  <sheetFormatPr defaultColWidth="9" defaultRowHeight="14.25" outlineLevelCol="3"/>
  <cols>
    <col min="1" max="1" width="50.75" style="37" customWidth="1"/>
    <col min="2" max="4" width="21.625" style="37" customWidth="1"/>
    <col min="5" max="5" width="13.75" style="37"/>
    <col min="6" max="16384" width="9" style="37"/>
  </cols>
  <sheetData>
    <row r="1" ht="45" customHeight="1" spans="1:4">
      <c r="A1" s="38" t="s">
        <v>1476</v>
      </c>
      <c r="B1" s="38"/>
      <c r="C1" s="38"/>
      <c r="D1" s="38"/>
    </row>
    <row r="2" ht="20.1" customHeight="1" spans="1:4">
      <c r="A2" s="237"/>
      <c r="B2" s="238"/>
      <c r="C2" s="239"/>
      <c r="D2" s="240" t="s">
        <v>1477</v>
      </c>
    </row>
    <row r="3" ht="45" customHeight="1" spans="1:4">
      <c r="A3" s="210" t="s">
        <v>1478</v>
      </c>
      <c r="B3" s="129" t="s">
        <v>3</v>
      </c>
      <c r="C3" s="129" t="s">
        <v>4</v>
      </c>
      <c r="D3" s="129" t="s">
        <v>5</v>
      </c>
    </row>
    <row r="4" ht="36" customHeight="1" spans="1:4">
      <c r="A4" s="47" t="s">
        <v>1479</v>
      </c>
      <c r="B4" s="241"/>
      <c r="C4" s="241"/>
      <c r="D4" s="242"/>
    </row>
    <row r="5" ht="36" customHeight="1" spans="1:4">
      <c r="A5" s="232" t="s">
        <v>1480</v>
      </c>
      <c r="B5" s="243"/>
      <c r="C5" s="244"/>
      <c r="D5" s="245"/>
    </row>
    <row r="6" ht="36" customHeight="1" spans="1:4">
      <c r="A6" s="232" t="s">
        <v>1481</v>
      </c>
      <c r="B6" s="243"/>
      <c r="C6" s="243"/>
      <c r="D6" s="245"/>
    </row>
    <row r="7" ht="36" customHeight="1" spans="1:4">
      <c r="A7" s="232" t="s">
        <v>1482</v>
      </c>
      <c r="B7" s="246"/>
      <c r="C7" s="244"/>
      <c r="D7" s="245"/>
    </row>
    <row r="8" ht="36" customHeight="1" spans="1:4">
      <c r="A8" s="232" t="s">
        <v>1483</v>
      </c>
      <c r="B8" s="243"/>
      <c r="C8" s="244"/>
      <c r="D8" s="245"/>
    </row>
    <row r="9" ht="36" customHeight="1" spans="1:4">
      <c r="A9" s="232" t="s">
        <v>1484</v>
      </c>
      <c r="B9" s="246"/>
      <c r="C9" s="244"/>
      <c r="D9" s="245"/>
    </row>
    <row r="10" ht="36" customHeight="1" spans="1:4">
      <c r="A10" s="232" t="s">
        <v>1485</v>
      </c>
      <c r="B10" s="243"/>
      <c r="C10" s="244"/>
      <c r="D10" s="245"/>
    </row>
    <row r="11" ht="36" customHeight="1" spans="1:4">
      <c r="A11" s="232" t="s">
        <v>1486</v>
      </c>
      <c r="B11" s="243"/>
      <c r="C11" s="244"/>
      <c r="D11" s="245"/>
    </row>
    <row r="12" ht="36" customHeight="1" spans="1:4">
      <c r="A12" s="247" t="s">
        <v>1487</v>
      </c>
      <c r="B12" s="248"/>
      <c r="C12" s="243"/>
      <c r="D12" s="245"/>
    </row>
    <row r="13" ht="36" customHeight="1" spans="1:4">
      <c r="A13" s="232" t="s">
        <v>1488</v>
      </c>
      <c r="B13" s="248"/>
      <c r="C13" s="244"/>
      <c r="D13" s="245"/>
    </row>
    <row r="14" ht="36" customHeight="1" spans="1:4">
      <c r="A14" s="232" t="s">
        <v>1489</v>
      </c>
      <c r="B14" s="248"/>
      <c r="C14" s="249"/>
      <c r="D14" s="245"/>
    </row>
    <row r="15" ht="36" customHeight="1" spans="1:4">
      <c r="A15" s="232" t="s">
        <v>1490</v>
      </c>
      <c r="B15" s="248"/>
      <c r="C15" s="249"/>
      <c r="D15" s="245"/>
    </row>
    <row r="16" ht="36" customHeight="1" spans="1:4">
      <c r="A16" s="232" t="s">
        <v>1491</v>
      </c>
      <c r="B16" s="243"/>
      <c r="C16" s="244"/>
      <c r="D16" s="245"/>
    </row>
    <row r="17" ht="36" customHeight="1" spans="1:4">
      <c r="A17" s="232" t="s">
        <v>1492</v>
      </c>
      <c r="B17" s="248"/>
      <c r="C17" s="249"/>
      <c r="D17" s="245"/>
    </row>
    <row r="18" ht="36" customHeight="1" spans="1:4">
      <c r="A18" s="232" t="s">
        <v>1493</v>
      </c>
      <c r="B18" s="248"/>
      <c r="C18" s="249"/>
      <c r="D18" s="245"/>
    </row>
    <row r="19" ht="36" customHeight="1" spans="1:4">
      <c r="A19" s="232" t="s">
        <v>1494</v>
      </c>
      <c r="B19" s="243"/>
      <c r="C19" s="249"/>
      <c r="D19" s="245"/>
    </row>
    <row r="20" ht="36" customHeight="1" spans="1:4">
      <c r="A20" s="232" t="s">
        <v>1495</v>
      </c>
      <c r="B20" s="248"/>
      <c r="C20" s="244"/>
      <c r="D20" s="245"/>
    </row>
    <row r="21" ht="36" customHeight="1" spans="1:4">
      <c r="A21" s="232" t="s">
        <v>1496</v>
      </c>
      <c r="B21" s="248"/>
      <c r="C21" s="244"/>
      <c r="D21" s="245"/>
    </row>
    <row r="22" ht="36" customHeight="1" spans="1:4">
      <c r="A22" s="47" t="s">
        <v>1497</v>
      </c>
      <c r="B22" s="241"/>
      <c r="C22" s="241"/>
      <c r="D22" s="242"/>
    </row>
    <row r="23" ht="36" customHeight="1" spans="1:4">
      <c r="A23" s="52" t="s">
        <v>1498</v>
      </c>
      <c r="B23" s="248"/>
      <c r="C23" s="244"/>
      <c r="D23" s="245"/>
    </row>
    <row r="24" ht="36" customHeight="1" spans="1:4">
      <c r="A24" s="52" t="s">
        <v>1499</v>
      </c>
      <c r="B24" s="248"/>
      <c r="C24" s="244"/>
      <c r="D24" s="245"/>
    </row>
    <row r="25" ht="36" customHeight="1" spans="1:4">
      <c r="A25" s="52" t="s">
        <v>1500</v>
      </c>
      <c r="B25" s="248"/>
      <c r="C25" s="244"/>
      <c r="D25" s="245"/>
    </row>
    <row r="26" ht="36" customHeight="1" spans="1:4">
      <c r="A26" s="47" t="s">
        <v>1501</v>
      </c>
      <c r="B26" s="241"/>
      <c r="C26" s="241"/>
      <c r="D26" s="242"/>
    </row>
    <row r="27" ht="36" customHeight="1" spans="1:4">
      <c r="A27" s="52" t="s">
        <v>1502</v>
      </c>
      <c r="B27" s="248"/>
      <c r="C27" s="244"/>
      <c r="D27" s="245"/>
    </row>
    <row r="28" ht="36" customHeight="1" spans="1:4">
      <c r="A28" s="52" t="s">
        <v>1503</v>
      </c>
      <c r="B28" s="243"/>
      <c r="C28" s="244"/>
      <c r="D28" s="245"/>
    </row>
    <row r="29" ht="36" customHeight="1" spans="1:4">
      <c r="A29" s="52" t="s">
        <v>1504</v>
      </c>
      <c r="B29" s="248"/>
      <c r="C29" s="244"/>
      <c r="D29" s="245"/>
    </row>
    <row r="30" ht="36" customHeight="1" spans="1:4">
      <c r="A30" s="47" t="s">
        <v>1505</v>
      </c>
      <c r="B30" s="241"/>
      <c r="C30" s="241"/>
      <c r="D30" s="242"/>
    </row>
    <row r="31" ht="36" customHeight="1" spans="1:4">
      <c r="A31" s="52" t="s">
        <v>1506</v>
      </c>
      <c r="B31" s="243"/>
      <c r="C31" s="250"/>
      <c r="D31" s="245"/>
    </row>
    <row r="32" ht="36" customHeight="1" spans="1:4">
      <c r="A32" s="52" t="s">
        <v>1507</v>
      </c>
      <c r="B32" s="248"/>
      <c r="C32" s="250"/>
      <c r="D32" s="245"/>
    </row>
    <row r="33" ht="36" customHeight="1" spans="1:4">
      <c r="A33" s="52" t="s">
        <v>1508</v>
      </c>
      <c r="B33" s="248"/>
      <c r="C33" s="249"/>
      <c r="D33" s="245"/>
    </row>
    <row r="34" ht="36" customHeight="1" spans="1:4">
      <c r="A34" s="47" t="s">
        <v>1509</v>
      </c>
      <c r="B34" s="251"/>
      <c r="C34" s="252"/>
      <c r="D34" s="242"/>
    </row>
    <row r="35" ht="36" customHeight="1" spans="1:4">
      <c r="A35" s="217" t="s">
        <v>1510</v>
      </c>
      <c r="B35" s="241"/>
      <c r="C35" s="241"/>
      <c r="D35" s="242"/>
    </row>
    <row r="36" ht="36" customHeight="1" spans="1:4">
      <c r="A36" s="253" t="s">
        <v>33</v>
      </c>
      <c r="B36" s="243">
        <v>211</v>
      </c>
      <c r="C36" s="250"/>
      <c r="D36" s="245"/>
    </row>
    <row r="37" ht="36" customHeight="1" spans="1:4">
      <c r="A37" s="254" t="s">
        <v>1511</v>
      </c>
      <c r="B37" s="243"/>
      <c r="C37" s="250"/>
      <c r="D37" s="245"/>
    </row>
    <row r="38" ht="36" customHeight="1" spans="1:4">
      <c r="A38" s="253" t="s">
        <v>1512</v>
      </c>
      <c r="B38" s="243"/>
      <c r="C38" s="250"/>
      <c r="D38" s="245"/>
    </row>
    <row r="39" ht="36" customHeight="1" spans="1:4">
      <c r="A39" s="217" t="s">
        <v>40</v>
      </c>
      <c r="B39" s="241">
        <v>211</v>
      </c>
      <c r="C39" s="241"/>
      <c r="D39" s="242"/>
    </row>
  </sheetData>
  <autoFilter ref="A3:D39">
    <extLst/>
  </autoFilter>
  <mergeCells count="1">
    <mergeCell ref="A1:D1"/>
  </mergeCells>
  <conditionalFormatting sqref="E3:E37">
    <cfRule type="cellIs" dxfId="3" priority="4" stopIfTrue="1" operator="lessThanOrEqual">
      <formula>-1</formula>
    </cfRule>
  </conditionalFormatting>
  <conditionalFormatting sqref="E4:E7">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27"/>
  <sheetViews>
    <sheetView showZeros="0" view="pageBreakPreview" zoomScaleNormal="100" topLeftCell="A16" workbookViewId="0">
      <selection activeCell="A20" sqref="A20"/>
    </sheetView>
  </sheetViews>
  <sheetFormatPr defaultColWidth="9" defaultRowHeight="14.25" outlineLevelCol="3"/>
  <cols>
    <col min="1" max="1" width="50.75" style="37" customWidth="1"/>
    <col min="2" max="4" width="21.625" style="37" customWidth="1"/>
    <col min="5" max="16384" width="9" style="37"/>
  </cols>
  <sheetData>
    <row r="1" ht="45" customHeight="1" spans="1:4">
      <c r="A1" s="38" t="s">
        <v>1513</v>
      </c>
      <c r="B1" s="38"/>
      <c r="C1" s="38"/>
      <c r="D1" s="38"/>
    </row>
    <row r="2" ht="20.1" customHeight="1" spans="1:4">
      <c r="A2" s="39"/>
      <c r="B2" s="39"/>
      <c r="C2" s="39"/>
      <c r="D2" s="224" t="s">
        <v>1</v>
      </c>
    </row>
    <row r="3" ht="45" customHeight="1" spans="1:4">
      <c r="A3" s="225" t="s">
        <v>2</v>
      </c>
      <c r="B3" s="102" t="s">
        <v>3</v>
      </c>
      <c r="C3" s="102" t="s">
        <v>4</v>
      </c>
      <c r="D3" s="102" t="s">
        <v>5</v>
      </c>
    </row>
    <row r="4" ht="35.1" customHeight="1" spans="1:4">
      <c r="A4" s="184" t="s">
        <v>1514</v>
      </c>
      <c r="B4" s="226"/>
      <c r="C4" s="226"/>
      <c r="D4" s="227"/>
    </row>
    <row r="5" ht="35.1" customHeight="1" spans="1:4">
      <c r="A5" s="196" t="s">
        <v>1515</v>
      </c>
      <c r="B5" s="228"/>
      <c r="C5" s="228"/>
      <c r="D5" s="229"/>
    </row>
    <row r="6" ht="35.1" customHeight="1" spans="1:4">
      <c r="A6" s="196" t="s">
        <v>1516</v>
      </c>
      <c r="B6" s="228"/>
      <c r="C6" s="228"/>
      <c r="D6" s="229"/>
    </row>
    <row r="7" ht="35.1" customHeight="1" spans="1:4">
      <c r="A7" s="196" t="s">
        <v>1517</v>
      </c>
      <c r="B7" s="228"/>
      <c r="C7" s="228"/>
      <c r="D7" s="229"/>
    </row>
    <row r="8" ht="35.1" customHeight="1" spans="1:4">
      <c r="A8" s="196" t="s">
        <v>1518</v>
      </c>
      <c r="B8" s="228"/>
      <c r="C8" s="228"/>
      <c r="D8" s="229"/>
    </row>
    <row r="9" ht="35.1" customHeight="1" spans="1:4">
      <c r="A9" s="196" t="s">
        <v>1519</v>
      </c>
      <c r="B9" s="228"/>
      <c r="C9" s="228"/>
      <c r="D9" s="229"/>
    </row>
    <row r="10" ht="35.1" customHeight="1" spans="1:4">
      <c r="A10" s="184" t="s">
        <v>1520</v>
      </c>
      <c r="B10" s="230"/>
      <c r="C10" s="230"/>
      <c r="D10" s="195"/>
    </row>
    <row r="11" ht="35.1" customHeight="1" spans="1:4">
      <c r="A11" s="196" t="s">
        <v>1521</v>
      </c>
      <c r="B11" s="228"/>
      <c r="C11" s="228"/>
      <c r="D11" s="198"/>
    </row>
    <row r="12" ht="35.1" customHeight="1" spans="1:4">
      <c r="A12" s="196" t="s">
        <v>1522</v>
      </c>
      <c r="B12" s="228"/>
      <c r="C12" s="231"/>
      <c r="D12" s="198"/>
    </row>
    <row r="13" ht="35.1" customHeight="1" spans="1:4">
      <c r="A13" s="196" t="s">
        <v>1523</v>
      </c>
      <c r="B13" s="228"/>
      <c r="C13" s="228"/>
      <c r="D13" s="198"/>
    </row>
    <row r="14" ht="35.1" customHeight="1" spans="1:4">
      <c r="A14" s="196" t="s">
        <v>1524</v>
      </c>
      <c r="B14" s="228"/>
      <c r="C14" s="228"/>
      <c r="D14" s="198"/>
    </row>
    <row r="15" ht="35.1" customHeight="1" spans="1:4">
      <c r="A15" s="196" t="s">
        <v>1525</v>
      </c>
      <c r="B15" s="228"/>
      <c r="C15" s="228"/>
      <c r="D15" s="198"/>
    </row>
    <row r="16" s="223" customFormat="1" ht="35.1" customHeight="1" spans="1:4">
      <c r="A16" s="184" t="s">
        <v>1526</v>
      </c>
      <c r="B16" s="230"/>
      <c r="C16" s="230"/>
      <c r="D16" s="195"/>
    </row>
    <row r="17" ht="35.1" customHeight="1" spans="1:4">
      <c r="A17" s="196" t="s">
        <v>1527</v>
      </c>
      <c r="B17" s="228"/>
      <c r="C17" s="228"/>
      <c r="D17" s="198"/>
    </row>
    <row r="18" ht="35.1" customHeight="1" spans="1:4">
      <c r="A18" s="184" t="s">
        <v>1528</v>
      </c>
      <c r="B18" s="230"/>
      <c r="C18" s="228"/>
      <c r="D18" s="195"/>
    </row>
    <row r="19" ht="35.1" customHeight="1" spans="1:4">
      <c r="A19" s="232" t="s">
        <v>1529</v>
      </c>
      <c r="B19" s="228"/>
      <c r="C19" s="228"/>
      <c r="D19" s="195"/>
    </row>
    <row r="20" ht="35.1" customHeight="1" spans="1:4">
      <c r="A20" s="184" t="s">
        <v>1530</v>
      </c>
      <c r="B20" s="230"/>
      <c r="C20" s="230"/>
      <c r="D20" s="195"/>
    </row>
    <row r="21" ht="35.1" customHeight="1" spans="1:4">
      <c r="A21" s="196" t="s">
        <v>1531</v>
      </c>
      <c r="B21" s="228"/>
      <c r="C21" s="228"/>
      <c r="D21" s="198"/>
    </row>
    <row r="22" ht="35.1" customHeight="1" spans="1:4">
      <c r="A22" s="233" t="s">
        <v>1532</v>
      </c>
      <c r="B22" s="230">
        <v>211</v>
      </c>
      <c r="C22" s="230"/>
      <c r="D22" s="195"/>
    </row>
    <row r="23" ht="35.1" customHeight="1" spans="1:4">
      <c r="A23" s="234" t="s">
        <v>68</v>
      </c>
      <c r="B23" s="230"/>
      <c r="C23" s="230"/>
      <c r="D23" s="195"/>
    </row>
    <row r="24" ht="35.1" customHeight="1" spans="1:4">
      <c r="A24" s="235" t="s">
        <v>1533</v>
      </c>
      <c r="B24" s="228"/>
      <c r="C24" s="228"/>
      <c r="D24" s="198"/>
    </row>
    <row r="25" ht="35.1" customHeight="1" spans="1:4">
      <c r="A25" s="235" t="s">
        <v>1534</v>
      </c>
      <c r="B25" s="228"/>
      <c r="C25" s="228"/>
      <c r="D25" s="198"/>
    </row>
    <row r="26" ht="35.1" customHeight="1" spans="1:4">
      <c r="A26" s="236" t="s">
        <v>1535</v>
      </c>
      <c r="B26" s="230"/>
      <c r="C26" s="230"/>
      <c r="D26" s="195"/>
    </row>
    <row r="27" ht="35.1" customHeight="1" spans="1:4">
      <c r="A27" s="200" t="s">
        <v>75</v>
      </c>
      <c r="B27" s="230">
        <v>211</v>
      </c>
      <c r="C27" s="230"/>
      <c r="D27" s="195"/>
    </row>
  </sheetData>
  <autoFilter ref="A3:D27">
    <extLst/>
  </autoFilter>
  <mergeCells count="1">
    <mergeCell ref="A1:D1"/>
  </mergeCells>
  <conditionalFormatting sqref="D4:D5">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31"/>
  <sheetViews>
    <sheetView showZeros="0" view="pageBreakPreview" zoomScaleNormal="100" topLeftCell="A10" workbookViewId="0">
      <selection activeCell="A30" sqref="A30"/>
    </sheetView>
  </sheetViews>
  <sheetFormatPr defaultColWidth="9" defaultRowHeight="14.25" outlineLevelCol="3"/>
  <cols>
    <col min="1" max="1" width="52.625" style="206" customWidth="1"/>
    <col min="2" max="2" width="21.625" style="206" customWidth="1"/>
    <col min="3" max="3" width="21.625" style="37" customWidth="1"/>
    <col min="4" max="4" width="21.625" style="206" customWidth="1"/>
    <col min="5" max="16384" width="9" style="206"/>
  </cols>
  <sheetData>
    <row r="1" ht="45" customHeight="1" spans="1:4">
      <c r="A1" s="207" t="s">
        <v>1536</v>
      </c>
      <c r="B1" s="207"/>
      <c r="C1" s="207"/>
      <c r="D1" s="207"/>
    </row>
    <row r="2" ht="20.1" customHeight="1" spans="1:4">
      <c r="A2" s="208"/>
      <c r="B2" s="208"/>
      <c r="C2" s="39"/>
      <c r="D2" s="209" t="s">
        <v>1</v>
      </c>
    </row>
    <row r="3" ht="45" customHeight="1" spans="1:4">
      <c r="A3" s="210" t="s">
        <v>1478</v>
      </c>
      <c r="B3" s="128" t="s">
        <v>3</v>
      </c>
      <c r="C3" s="129" t="s">
        <v>4</v>
      </c>
      <c r="D3" s="129" t="s">
        <v>5</v>
      </c>
    </row>
    <row r="4" ht="36" customHeight="1" spans="1:4">
      <c r="A4" s="47" t="s">
        <v>1537</v>
      </c>
      <c r="B4" s="139"/>
      <c r="C4" s="139"/>
      <c r="D4" s="106"/>
    </row>
    <row r="5" ht="36" customHeight="1" spans="1:4">
      <c r="A5" s="52" t="s">
        <v>1481</v>
      </c>
      <c r="B5" s="197"/>
      <c r="C5" s="197"/>
      <c r="D5" s="211"/>
    </row>
    <row r="6" ht="36" customHeight="1" spans="1:4">
      <c r="A6" s="52" t="s">
        <v>1482</v>
      </c>
      <c r="B6" s="197"/>
      <c r="C6" s="197"/>
      <c r="D6" s="163"/>
    </row>
    <row r="7" ht="36" customHeight="1" spans="1:4">
      <c r="A7" s="52" t="s">
        <v>1483</v>
      </c>
      <c r="B7" s="197"/>
      <c r="C7" s="197"/>
      <c r="D7" s="211"/>
    </row>
    <row r="8" ht="36" customHeight="1" spans="1:4">
      <c r="A8" s="52" t="s">
        <v>1484</v>
      </c>
      <c r="B8" s="197"/>
      <c r="C8" s="197"/>
      <c r="D8" s="163"/>
    </row>
    <row r="9" ht="36" customHeight="1" spans="1:4">
      <c r="A9" s="52" t="s">
        <v>1486</v>
      </c>
      <c r="B9" s="197"/>
      <c r="C9" s="197"/>
      <c r="D9" s="211"/>
    </row>
    <row r="10" ht="36" customHeight="1" spans="1:4">
      <c r="A10" s="52" t="s">
        <v>1487</v>
      </c>
      <c r="B10" s="197"/>
      <c r="C10" s="197"/>
      <c r="D10" s="163"/>
    </row>
    <row r="11" ht="36" customHeight="1" spans="1:4">
      <c r="A11" s="52" t="s">
        <v>1488</v>
      </c>
      <c r="B11" s="197"/>
      <c r="C11" s="197"/>
      <c r="D11" s="163"/>
    </row>
    <row r="12" ht="36" customHeight="1" spans="1:4">
      <c r="A12" s="52" t="s">
        <v>1489</v>
      </c>
      <c r="B12" s="197"/>
      <c r="C12" s="197"/>
      <c r="D12" s="163"/>
    </row>
    <row r="13" ht="36" customHeight="1" spans="1:4">
      <c r="A13" s="52" t="s">
        <v>1491</v>
      </c>
      <c r="B13" s="133"/>
      <c r="C13" s="212"/>
      <c r="D13" s="163"/>
    </row>
    <row r="14" ht="36" customHeight="1" spans="1:4">
      <c r="A14" s="52" t="s">
        <v>1492</v>
      </c>
      <c r="B14" s="197"/>
      <c r="C14" s="197"/>
      <c r="D14" s="163"/>
    </row>
    <row r="15" ht="36" customHeight="1" spans="1:4">
      <c r="A15" s="52" t="s">
        <v>1493</v>
      </c>
      <c r="B15" s="197"/>
      <c r="C15" s="197"/>
      <c r="D15" s="163"/>
    </row>
    <row r="16" ht="36" customHeight="1" spans="1:4">
      <c r="A16" s="52" t="s">
        <v>1495</v>
      </c>
      <c r="B16" s="133"/>
      <c r="C16" s="212"/>
      <c r="D16" s="211"/>
    </row>
    <row r="17" ht="36" customHeight="1" spans="1:4">
      <c r="A17" s="52" t="s">
        <v>1496</v>
      </c>
      <c r="B17" s="197"/>
      <c r="C17" s="197"/>
      <c r="D17" s="163"/>
    </row>
    <row r="18" ht="36" customHeight="1" spans="1:4">
      <c r="A18" s="47" t="s">
        <v>1538</v>
      </c>
      <c r="B18" s="213"/>
      <c r="C18" s="213"/>
      <c r="D18" s="106"/>
    </row>
    <row r="19" ht="36" customHeight="1" spans="1:4">
      <c r="A19" s="52" t="s">
        <v>1498</v>
      </c>
      <c r="B19" s="212"/>
      <c r="C19" s="212"/>
      <c r="D19" s="163"/>
    </row>
    <row r="20" ht="36" customHeight="1" spans="1:4">
      <c r="A20" s="47" t="s">
        <v>1539</v>
      </c>
      <c r="B20" s="194"/>
      <c r="C20" s="194"/>
      <c r="D20" s="211"/>
    </row>
    <row r="21" ht="36" customHeight="1" spans="1:4">
      <c r="A21" s="52" t="s">
        <v>1540</v>
      </c>
      <c r="B21" s="197"/>
      <c r="C21" s="197"/>
      <c r="D21" s="211"/>
    </row>
    <row r="22" ht="36" customHeight="1" spans="1:4">
      <c r="A22" s="52" t="s">
        <v>1541</v>
      </c>
      <c r="B22" s="197"/>
      <c r="C22" s="197"/>
      <c r="D22" s="211"/>
    </row>
    <row r="23" ht="36" customHeight="1" spans="1:4">
      <c r="A23" s="52" t="s">
        <v>1542</v>
      </c>
      <c r="B23" s="133"/>
      <c r="C23" s="212"/>
      <c r="D23" s="211"/>
    </row>
    <row r="24" ht="36" customHeight="1" spans="1:4">
      <c r="A24" s="47" t="s">
        <v>1543</v>
      </c>
      <c r="B24" s="194"/>
      <c r="C24" s="194"/>
      <c r="D24" s="106"/>
    </row>
    <row r="25" ht="36" customHeight="1" spans="1:4">
      <c r="A25" s="52" t="s">
        <v>1507</v>
      </c>
      <c r="B25" s="133"/>
      <c r="C25" s="214"/>
      <c r="D25" s="211"/>
    </row>
    <row r="26" ht="36" customHeight="1" spans="1:4">
      <c r="A26" s="47" t="s">
        <v>1544</v>
      </c>
      <c r="B26" s="215"/>
      <c r="C26" s="216"/>
      <c r="D26" s="211"/>
    </row>
    <row r="27" ht="36" customHeight="1" spans="1:4">
      <c r="A27" s="217" t="s">
        <v>1545</v>
      </c>
      <c r="B27" s="139">
        <v>211</v>
      </c>
      <c r="C27" s="139"/>
      <c r="D27" s="106"/>
    </row>
    <row r="28" ht="36" customHeight="1" spans="1:4">
      <c r="A28" s="218" t="s">
        <v>33</v>
      </c>
      <c r="B28" s="194">
        <v>211</v>
      </c>
      <c r="C28" s="194"/>
      <c r="D28" s="106"/>
    </row>
    <row r="29" ht="36" customHeight="1" spans="1:4">
      <c r="A29" s="219" t="s">
        <v>1511</v>
      </c>
      <c r="B29" s="220"/>
      <c r="C29" s="194"/>
      <c r="D29" s="106"/>
    </row>
    <row r="30" ht="36" customHeight="1" spans="1:4">
      <c r="A30" s="218" t="s">
        <v>1512</v>
      </c>
      <c r="B30" s="139"/>
      <c r="C30" s="139"/>
      <c r="D30" s="106"/>
    </row>
    <row r="31" ht="36" customHeight="1" spans="1:4">
      <c r="A31" s="221" t="s">
        <v>40</v>
      </c>
      <c r="B31" s="222">
        <v>211</v>
      </c>
      <c r="C31" s="222"/>
      <c r="D31" s="106"/>
    </row>
  </sheetData>
  <autoFilter ref="A3:D31">
    <extLst/>
  </autoFilter>
  <mergeCells count="1">
    <mergeCell ref="A1:D1"/>
  </mergeCells>
  <conditionalFormatting sqref="D4:D15 D17:D19 D24:D25 D27:D31">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21"/>
  <sheetViews>
    <sheetView showZeros="0" view="pageBreakPreview" zoomScaleNormal="100" workbookViewId="0">
      <selection activeCell="A9" sqref="A9"/>
    </sheetView>
  </sheetViews>
  <sheetFormatPr defaultColWidth="9" defaultRowHeight="13.5" outlineLevelCol="3"/>
  <cols>
    <col min="1" max="1" width="50.75" style="191" customWidth="1"/>
    <col min="2" max="4" width="21.625" style="191" customWidth="1"/>
    <col min="5" max="16384" width="9" style="191"/>
  </cols>
  <sheetData>
    <row r="1" ht="45" customHeight="1" spans="1:4">
      <c r="A1" s="38" t="s">
        <v>1546</v>
      </c>
      <c r="B1" s="38"/>
      <c r="C1" s="38"/>
      <c r="D1" s="38"/>
    </row>
    <row r="2" ht="20.1" customHeight="1" spans="1:4">
      <c r="A2" s="39"/>
      <c r="B2" s="39"/>
      <c r="C2" s="39"/>
      <c r="D2" s="192" t="s">
        <v>1</v>
      </c>
    </row>
    <row r="3" ht="45" customHeight="1" spans="1:4">
      <c r="A3" s="193" t="s">
        <v>1547</v>
      </c>
      <c r="B3" s="102" t="s">
        <v>3</v>
      </c>
      <c r="C3" s="103" t="s">
        <v>4</v>
      </c>
      <c r="D3" s="103" t="s">
        <v>5</v>
      </c>
    </row>
    <row r="4" ht="36" customHeight="1" spans="1:4">
      <c r="A4" s="184" t="s">
        <v>1514</v>
      </c>
      <c r="B4" s="194">
        <f>SUM(B5:B6)</f>
        <v>0</v>
      </c>
      <c r="C4" s="194">
        <f>SUM(C5:C6)</f>
        <v>0</v>
      </c>
      <c r="D4" s="195" t="str">
        <f t="shared" ref="D4:D6" si="0">IF(B4&lt;&gt;0,C4/B4-1,"")</f>
        <v/>
      </c>
    </row>
    <row r="5" ht="36" customHeight="1" spans="1:4">
      <c r="A5" s="196" t="s">
        <v>1515</v>
      </c>
      <c r="B5" s="197"/>
      <c r="C5" s="197"/>
      <c r="D5" s="198" t="str">
        <f t="shared" si="0"/>
        <v/>
      </c>
    </row>
    <row r="6" ht="36" customHeight="1" spans="1:4">
      <c r="A6" s="196" t="s">
        <v>1519</v>
      </c>
      <c r="B6" s="197"/>
      <c r="C6" s="197"/>
      <c r="D6" s="198" t="str">
        <f t="shared" si="0"/>
        <v/>
      </c>
    </row>
    <row r="7" ht="36" customHeight="1" spans="1:4">
      <c r="A7" s="184" t="s">
        <v>1520</v>
      </c>
      <c r="B7" s="194"/>
      <c r="C7" s="194"/>
      <c r="D7" s="195"/>
    </row>
    <row r="8" ht="36" customHeight="1" spans="1:4">
      <c r="A8" s="196" t="s">
        <v>1521</v>
      </c>
      <c r="B8" s="197"/>
      <c r="C8" s="197"/>
      <c r="D8" s="198"/>
    </row>
    <row r="9" ht="36" customHeight="1" spans="1:4">
      <c r="A9" s="196" t="s">
        <v>1525</v>
      </c>
      <c r="B9" s="197"/>
      <c r="C9" s="197"/>
      <c r="D9" s="198"/>
    </row>
    <row r="10" ht="36" customHeight="1" spans="1:4">
      <c r="A10" s="184" t="s">
        <v>1526</v>
      </c>
      <c r="B10" s="194"/>
      <c r="C10" s="194"/>
      <c r="D10" s="195"/>
    </row>
    <row r="11" ht="36" customHeight="1" spans="1:4">
      <c r="A11" s="196" t="s">
        <v>1527</v>
      </c>
      <c r="B11" s="197"/>
      <c r="C11" s="197"/>
      <c r="D11" s="198"/>
    </row>
    <row r="12" ht="36" customHeight="1" spans="1:4">
      <c r="A12" s="184" t="s">
        <v>1528</v>
      </c>
      <c r="B12" s="194"/>
      <c r="C12" s="194"/>
      <c r="D12" s="195" t="str">
        <f>IF(B12&lt;&gt;0,C12/B12-1,"")</f>
        <v/>
      </c>
    </row>
    <row r="13" ht="36" customHeight="1" spans="1:4">
      <c r="A13" s="199" t="s">
        <v>1548</v>
      </c>
      <c r="B13" s="197"/>
      <c r="C13" s="197"/>
      <c r="D13" s="198" t="str">
        <f>IF(B13&lt;&gt;0,C13/B13-1,"")</f>
        <v/>
      </c>
    </row>
    <row r="14" ht="36" customHeight="1" spans="1:4">
      <c r="A14" s="184" t="s">
        <v>1530</v>
      </c>
      <c r="B14" s="194"/>
      <c r="C14" s="194"/>
      <c r="D14" s="195"/>
    </row>
    <row r="15" ht="36" customHeight="1" spans="1:4">
      <c r="A15" s="196" t="s">
        <v>1531</v>
      </c>
      <c r="B15" s="197"/>
      <c r="C15" s="197"/>
      <c r="D15" s="198"/>
    </row>
    <row r="16" ht="36" customHeight="1" spans="1:4">
      <c r="A16" s="200" t="s">
        <v>1549</v>
      </c>
      <c r="B16" s="194">
        <v>211</v>
      </c>
      <c r="C16" s="194"/>
      <c r="D16" s="195"/>
    </row>
    <row r="17" ht="36" customHeight="1" spans="1:4">
      <c r="A17" s="201" t="s">
        <v>68</v>
      </c>
      <c r="B17" s="194"/>
      <c r="C17" s="194"/>
      <c r="D17" s="195"/>
    </row>
    <row r="18" ht="36" customHeight="1" spans="1:4">
      <c r="A18" s="202" t="s">
        <v>1533</v>
      </c>
      <c r="B18" s="203"/>
      <c r="C18" s="197"/>
      <c r="D18" s="198"/>
    </row>
    <row r="19" ht="36" customHeight="1" spans="1:4">
      <c r="A19" s="202" t="s">
        <v>1534</v>
      </c>
      <c r="B19" s="203"/>
      <c r="C19" s="203"/>
      <c r="D19" s="198"/>
    </row>
    <row r="20" ht="36" customHeight="1" spans="1:4">
      <c r="A20" s="204" t="s">
        <v>1535</v>
      </c>
      <c r="B20" s="205"/>
      <c r="C20" s="194"/>
      <c r="D20" s="195"/>
    </row>
    <row r="21" ht="36" customHeight="1" spans="1:4">
      <c r="A21" s="200" t="s">
        <v>75</v>
      </c>
      <c r="B21" s="194">
        <v>211</v>
      </c>
      <c r="C21" s="194"/>
      <c r="D21" s="195"/>
    </row>
  </sheetData>
  <autoFilter ref="A3:D21">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B6"/>
  <sheetViews>
    <sheetView view="pageBreakPreview" zoomScaleNormal="100" workbookViewId="0">
      <selection activeCell="B3" sqref="B3"/>
    </sheetView>
  </sheetViews>
  <sheetFormatPr defaultColWidth="9" defaultRowHeight="14.25" outlineLevelRow="5" outlineLevelCol="1"/>
  <cols>
    <col min="1" max="1" width="36.25" style="175" customWidth="1"/>
    <col min="2" max="2" width="45.5" style="177" customWidth="1"/>
    <col min="3" max="3" width="12.625" style="175"/>
    <col min="4" max="16374" width="9" style="175"/>
    <col min="16375" max="16376" width="35.625" style="175"/>
    <col min="16377" max="16377" width="9" style="175"/>
    <col min="16378" max="16384" width="9" style="178"/>
  </cols>
  <sheetData>
    <row r="1" s="175" customFormat="1" ht="45" customHeight="1" spans="1:2">
      <c r="A1" s="179" t="s">
        <v>1550</v>
      </c>
      <c r="B1" s="180"/>
    </row>
    <row r="2" s="175" customFormat="1" ht="20.1" customHeight="1" spans="1:2">
      <c r="A2" s="181"/>
      <c r="B2" s="182" t="s">
        <v>1</v>
      </c>
    </row>
    <row r="3" s="176" customFormat="1" ht="45" customHeight="1" spans="1:2">
      <c r="A3" s="183" t="s">
        <v>1202</v>
      </c>
      <c r="B3" s="183" t="s">
        <v>1551</v>
      </c>
    </row>
    <row r="4" s="175" customFormat="1" ht="36" customHeight="1" spans="1:2">
      <c r="A4" s="186" t="s">
        <v>1552</v>
      </c>
      <c r="B4" s="185"/>
    </row>
    <row r="5" s="175" customFormat="1" ht="30.95" customHeight="1" spans="1:2">
      <c r="A5" s="188" t="s">
        <v>1553</v>
      </c>
      <c r="B5" s="189"/>
    </row>
    <row r="6" ht="32.45" customHeight="1" spans="1:2">
      <c r="A6" s="190" t="s">
        <v>1475</v>
      </c>
      <c r="B6" s="190"/>
    </row>
  </sheetData>
  <mergeCells count="2">
    <mergeCell ref="A1:B1"/>
    <mergeCell ref="A6:B6"/>
  </mergeCells>
  <conditionalFormatting sqref="B3">
    <cfRule type="cellIs" dxfId="0" priority="2" stopIfTrue="1" operator="lessThanOrEqual">
      <formula>-1</formula>
    </cfRule>
  </conditionalFormatting>
  <conditionalFormatting sqref="B4">
    <cfRule type="cellIs" dxfId="0" priority="1" stopIfTrue="1" operator="lessThanOrEqual">
      <formula>-1</formula>
    </cfRule>
  </conditionalFormatting>
  <conditionalFormatting sqref="C1:C2">
    <cfRule type="cellIs" dxfId="0" priority="3" stopIfTrue="1" operator="greaterThanOrEqual">
      <formula>10</formula>
    </cfRule>
    <cfRule type="cellIs" dxfId="0" priority="4"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XEW15"/>
  <sheetViews>
    <sheetView view="pageBreakPreview" zoomScaleNormal="100" workbookViewId="0">
      <selection activeCell="A14" sqref="A14:B14"/>
    </sheetView>
  </sheetViews>
  <sheetFormatPr defaultColWidth="9" defaultRowHeight="14.25"/>
  <cols>
    <col min="1" max="1" width="46.625" style="175" customWidth="1"/>
    <col min="2" max="2" width="38" style="177" customWidth="1"/>
    <col min="3" max="16371" width="9" style="175"/>
    <col min="16372" max="16373" width="35.625" style="175"/>
    <col min="16374" max="16374" width="9" style="175"/>
    <col min="16375" max="16384" width="9" style="178"/>
  </cols>
  <sheetData>
    <row r="1" s="175" customFormat="1" ht="45" customHeight="1" spans="1:2">
      <c r="A1" s="179" t="s">
        <v>1554</v>
      </c>
      <c r="B1" s="180"/>
    </row>
    <row r="2" s="175" customFormat="1" ht="20.1" customHeight="1" spans="1:2">
      <c r="A2" s="181"/>
      <c r="B2" s="182" t="s">
        <v>1</v>
      </c>
    </row>
    <row r="3" s="176" customFormat="1" ht="29.1" customHeight="1" spans="1:2">
      <c r="A3" s="183" t="s">
        <v>1555</v>
      </c>
      <c r="B3" s="183" t="s">
        <v>1551</v>
      </c>
    </row>
    <row r="4" s="175" customFormat="1" ht="29.1" customHeight="1" spans="1:2">
      <c r="A4" s="184"/>
      <c r="B4" s="185"/>
    </row>
    <row r="5" s="175" customFormat="1" ht="29.1" customHeight="1" spans="1:2">
      <c r="A5" s="186"/>
      <c r="B5" s="185"/>
    </row>
    <row r="6" s="175" customFormat="1" ht="29.1" customHeight="1" spans="1:2">
      <c r="A6" s="187"/>
      <c r="B6" s="185"/>
    </row>
    <row r="7" s="175" customFormat="1" ht="29.1" customHeight="1" spans="1:2">
      <c r="A7" s="187"/>
      <c r="B7" s="185"/>
    </row>
    <row r="8" s="175" customFormat="1" ht="29.1" customHeight="1" spans="1:2">
      <c r="A8" s="187"/>
      <c r="B8" s="185"/>
    </row>
    <row r="9" s="175" customFormat="1" ht="29.1" customHeight="1" spans="1:2">
      <c r="A9" s="187"/>
      <c r="B9" s="185"/>
    </row>
    <row r="10" s="175" customFormat="1" ht="29.1" customHeight="1" spans="1:2">
      <c r="A10" s="187"/>
      <c r="B10" s="185"/>
    </row>
    <row r="11" s="175" customFormat="1" ht="29.1" customHeight="1" spans="1:2">
      <c r="A11" s="187"/>
      <c r="B11" s="185"/>
    </row>
    <row r="12" s="175" customFormat="1" ht="29.1" customHeight="1" spans="1:2">
      <c r="A12" s="187"/>
      <c r="B12" s="185"/>
    </row>
    <row r="13" s="175" customFormat="1" ht="29.1" customHeight="1" spans="1:2">
      <c r="A13" s="188" t="s">
        <v>1553</v>
      </c>
      <c r="B13" s="189"/>
    </row>
    <row r="14" s="175" customFormat="1" ht="33.95" customHeight="1" spans="1:16377">
      <c r="A14" s="190" t="s">
        <v>1475</v>
      </c>
      <c r="B14" s="190"/>
      <c r="XEU14" s="178"/>
      <c r="XEV14" s="178"/>
      <c r="XEW14" s="178"/>
    </row>
    <row r="15" s="175" customFormat="1" spans="2:16377">
      <c r="B15" s="177"/>
      <c r="XEU15" s="178"/>
      <c r="XEV15" s="178"/>
      <c r="XEW15" s="178"/>
    </row>
  </sheetData>
  <mergeCells count="2">
    <mergeCell ref="A1:B1"/>
    <mergeCell ref="A14:B14"/>
  </mergeCells>
  <conditionalFormatting sqref="B3:B4">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38"/>
  <sheetViews>
    <sheetView showZeros="0" view="pageBreakPreview" zoomScale="90" zoomScaleNormal="90" workbookViewId="0">
      <pane ySplit="3" topLeftCell="A4" activePane="bottomLeft" state="frozen"/>
      <selection/>
      <selection pane="bottomLeft" activeCell="F9" sqref="F9"/>
    </sheetView>
  </sheetViews>
  <sheetFormatPr defaultColWidth="9" defaultRowHeight="14.25" outlineLevelCol="5"/>
  <cols>
    <col min="1" max="1" width="50.75" style="177" customWidth="1"/>
    <col min="2" max="4" width="21.625" style="177" customWidth="1"/>
    <col min="5" max="5" width="9.75" style="177" customWidth="1"/>
    <col min="6" max="6" width="9.5" style="191" customWidth="1"/>
    <col min="7" max="16384" width="9" style="191"/>
  </cols>
  <sheetData>
    <row r="1" ht="45" customHeight="1" spans="1:4">
      <c r="A1" s="314" t="s">
        <v>41</v>
      </c>
      <c r="B1" s="314"/>
      <c r="C1" s="314"/>
      <c r="D1" s="314"/>
    </row>
    <row r="2" ht="18.95" customHeight="1" spans="1:4">
      <c r="A2" s="315"/>
      <c r="B2" s="316"/>
      <c r="D2" s="388" t="s">
        <v>1</v>
      </c>
    </row>
    <row r="3" s="402" customFormat="1" ht="45" customHeight="1" spans="1:5">
      <c r="A3" s="401" t="s">
        <v>2</v>
      </c>
      <c r="B3" s="102" t="s">
        <v>3</v>
      </c>
      <c r="C3" s="102" t="s">
        <v>4</v>
      </c>
      <c r="D3" s="401" t="s">
        <v>5</v>
      </c>
      <c r="E3" s="411"/>
    </row>
    <row r="4" ht="36" customHeight="1" spans="1:5">
      <c r="A4" s="412" t="s">
        <v>42</v>
      </c>
      <c r="B4" s="393">
        <v>32820</v>
      </c>
      <c r="C4" s="393">
        <v>21255</v>
      </c>
      <c r="D4" s="413">
        <f>(C4-B4)/B4</f>
        <v>-0.352376599634369</v>
      </c>
      <c r="E4" s="414"/>
    </row>
    <row r="5" ht="36" customHeight="1" spans="1:5">
      <c r="A5" s="415" t="s">
        <v>43</v>
      </c>
      <c r="B5" s="393"/>
      <c r="C5" s="393"/>
      <c r="D5" s="413"/>
      <c r="E5" s="414"/>
    </row>
    <row r="6" ht="36" customHeight="1" spans="1:5">
      <c r="A6" s="415" t="s">
        <v>44</v>
      </c>
      <c r="B6" s="393">
        <v>147</v>
      </c>
      <c r="C6" s="393">
        <v>218</v>
      </c>
      <c r="D6" s="413">
        <f t="shared" ref="D6:D32" si="0">(C6-B6)/B6</f>
        <v>0.482993197278912</v>
      </c>
      <c r="E6" s="414"/>
    </row>
    <row r="7" ht="36" customHeight="1" spans="1:5">
      <c r="A7" s="415" t="s">
        <v>45</v>
      </c>
      <c r="B7" s="393">
        <v>15237</v>
      </c>
      <c r="C7" s="393">
        <v>17791</v>
      </c>
      <c r="D7" s="413">
        <f t="shared" si="0"/>
        <v>0.167618297565137</v>
      </c>
      <c r="E7" s="414"/>
    </row>
    <row r="8" ht="36" customHeight="1" spans="1:5">
      <c r="A8" s="415" t="s">
        <v>46</v>
      </c>
      <c r="B8" s="393">
        <v>133251</v>
      </c>
      <c r="C8" s="393">
        <v>143547</v>
      </c>
      <c r="D8" s="413">
        <f t="shared" si="0"/>
        <v>0.0772677128126618</v>
      </c>
      <c r="E8" s="414"/>
    </row>
    <row r="9" ht="36" customHeight="1" spans="1:5">
      <c r="A9" s="415" t="s">
        <v>47</v>
      </c>
      <c r="B9" s="393">
        <v>1475</v>
      </c>
      <c r="C9" s="393">
        <v>208</v>
      </c>
      <c r="D9" s="413">
        <f t="shared" si="0"/>
        <v>-0.858983050847458</v>
      </c>
      <c r="E9" s="414"/>
    </row>
    <row r="10" ht="36" customHeight="1" spans="1:5">
      <c r="A10" s="415" t="s">
        <v>48</v>
      </c>
      <c r="B10" s="393">
        <v>2405</v>
      </c>
      <c r="C10" s="393">
        <v>2545</v>
      </c>
      <c r="D10" s="413">
        <f t="shared" si="0"/>
        <v>0.0582120582120582</v>
      </c>
      <c r="E10" s="414"/>
    </row>
    <row r="11" ht="36" customHeight="1" spans="1:5">
      <c r="A11" s="415" t="s">
        <v>49</v>
      </c>
      <c r="B11" s="393">
        <v>55241</v>
      </c>
      <c r="C11" s="393">
        <v>94680</v>
      </c>
      <c r="D11" s="413">
        <f t="shared" si="0"/>
        <v>0.713944352926269</v>
      </c>
      <c r="E11" s="414"/>
    </row>
    <row r="12" ht="36" customHeight="1" spans="1:5">
      <c r="A12" s="415" t="s">
        <v>50</v>
      </c>
      <c r="B12" s="393">
        <v>66113</v>
      </c>
      <c r="C12" s="393">
        <v>67510</v>
      </c>
      <c r="D12" s="413">
        <f t="shared" si="0"/>
        <v>0.021130488708726</v>
      </c>
      <c r="E12" s="414"/>
    </row>
    <row r="13" ht="36" customHeight="1" spans="1:5">
      <c r="A13" s="415" t="s">
        <v>51</v>
      </c>
      <c r="B13" s="393">
        <v>9753</v>
      </c>
      <c r="C13" s="393">
        <v>6528</v>
      </c>
      <c r="D13" s="413">
        <f t="shared" si="0"/>
        <v>-0.330667486927099</v>
      </c>
      <c r="E13" s="414"/>
    </row>
    <row r="14" ht="36" customHeight="1" spans="1:5">
      <c r="A14" s="415" t="s">
        <v>52</v>
      </c>
      <c r="B14" s="393">
        <v>98225</v>
      </c>
      <c r="C14" s="393">
        <v>33078</v>
      </c>
      <c r="D14" s="413">
        <f t="shared" si="0"/>
        <v>-0.663242555357597</v>
      </c>
      <c r="E14" s="414"/>
    </row>
    <row r="15" ht="36" customHeight="1" spans="1:5">
      <c r="A15" s="415" t="s">
        <v>53</v>
      </c>
      <c r="B15" s="393">
        <v>27395</v>
      </c>
      <c r="C15" s="393">
        <v>54097</v>
      </c>
      <c r="D15" s="413">
        <f t="shared" si="0"/>
        <v>0.974703413031575</v>
      </c>
      <c r="E15" s="414"/>
    </row>
    <row r="16" ht="36" customHeight="1" spans="1:5">
      <c r="A16" s="415" t="s">
        <v>54</v>
      </c>
      <c r="B16" s="393">
        <v>5739</v>
      </c>
      <c r="C16" s="393">
        <v>3639</v>
      </c>
      <c r="D16" s="413">
        <f t="shared" si="0"/>
        <v>-0.3659174072138</v>
      </c>
      <c r="E16" s="414"/>
    </row>
    <row r="17" ht="36" customHeight="1" spans="1:5">
      <c r="A17" s="415" t="s">
        <v>55</v>
      </c>
      <c r="B17" s="393">
        <v>6798</v>
      </c>
      <c r="C17" s="393">
        <v>7573</v>
      </c>
      <c r="D17" s="413">
        <f t="shared" si="0"/>
        <v>0.114004118858488</v>
      </c>
      <c r="E17" s="414"/>
    </row>
    <row r="18" ht="36" customHeight="1" spans="1:5">
      <c r="A18" s="415" t="s">
        <v>56</v>
      </c>
      <c r="B18" s="393">
        <v>459</v>
      </c>
      <c r="C18" s="393">
        <v>314</v>
      </c>
      <c r="D18" s="413">
        <f t="shared" si="0"/>
        <v>-0.315904139433551</v>
      </c>
      <c r="E18" s="414"/>
    </row>
    <row r="19" ht="36" customHeight="1" spans="1:5">
      <c r="A19" s="415" t="s">
        <v>57</v>
      </c>
      <c r="B19" s="393">
        <v>40</v>
      </c>
      <c r="C19" s="393"/>
      <c r="D19" s="413">
        <f t="shared" si="0"/>
        <v>-1</v>
      </c>
      <c r="E19" s="414"/>
    </row>
    <row r="20" ht="36" customHeight="1" spans="1:5">
      <c r="A20" s="415" t="s">
        <v>58</v>
      </c>
      <c r="B20" s="393"/>
      <c r="C20" s="393"/>
      <c r="D20" s="413"/>
      <c r="E20" s="414"/>
    </row>
    <row r="21" ht="36" customHeight="1" spans="1:5">
      <c r="A21" s="415" t="s">
        <v>59</v>
      </c>
      <c r="B21" s="393">
        <v>5223</v>
      </c>
      <c r="C21" s="393">
        <v>4542</v>
      </c>
      <c r="D21" s="413">
        <f t="shared" si="0"/>
        <v>-0.130384836300976</v>
      </c>
      <c r="E21" s="414"/>
    </row>
    <row r="22" ht="36" customHeight="1" spans="1:5">
      <c r="A22" s="415" t="s">
        <v>60</v>
      </c>
      <c r="B22" s="393">
        <v>3400</v>
      </c>
      <c r="C22" s="393">
        <v>14586</v>
      </c>
      <c r="D22" s="413">
        <f t="shared" si="0"/>
        <v>3.29</v>
      </c>
      <c r="E22" s="414"/>
    </row>
    <row r="23" ht="36" customHeight="1" spans="1:5">
      <c r="A23" s="415" t="s">
        <v>61</v>
      </c>
      <c r="B23" s="393">
        <v>935</v>
      </c>
      <c r="C23" s="393">
        <v>379</v>
      </c>
      <c r="D23" s="413">
        <f t="shared" si="0"/>
        <v>-0.594652406417112</v>
      </c>
      <c r="E23" s="414"/>
    </row>
    <row r="24" ht="36" customHeight="1" spans="1:5">
      <c r="A24" s="415" t="s">
        <v>62</v>
      </c>
      <c r="B24" s="393">
        <v>3395</v>
      </c>
      <c r="C24" s="393">
        <v>6120</v>
      </c>
      <c r="D24" s="413">
        <f t="shared" si="0"/>
        <v>0.802650957290133</v>
      </c>
      <c r="E24" s="414"/>
    </row>
    <row r="25" ht="36" customHeight="1" spans="1:5">
      <c r="A25" s="415" t="s">
        <v>63</v>
      </c>
      <c r="B25" s="393"/>
      <c r="C25" s="393">
        <v>6000</v>
      </c>
      <c r="D25" s="413"/>
      <c r="E25" s="414"/>
    </row>
    <row r="26" ht="36" customHeight="1" spans="1:5">
      <c r="A26" s="415" t="s">
        <v>64</v>
      </c>
      <c r="B26" s="393">
        <v>10580</v>
      </c>
      <c r="C26" s="393">
        <v>13990</v>
      </c>
      <c r="D26" s="413">
        <f t="shared" si="0"/>
        <v>0.322306238185255</v>
      </c>
      <c r="E26" s="414"/>
    </row>
    <row r="27" ht="36" customHeight="1" spans="1:5">
      <c r="A27" s="415" t="s">
        <v>65</v>
      </c>
      <c r="B27" s="393">
        <v>146</v>
      </c>
      <c r="C27" s="393"/>
      <c r="D27" s="413">
        <f t="shared" si="0"/>
        <v>-1</v>
      </c>
      <c r="E27" s="414"/>
    </row>
    <row r="28" ht="36" customHeight="1" spans="1:5">
      <c r="A28" s="415" t="s">
        <v>66</v>
      </c>
      <c r="B28" s="393"/>
      <c r="C28" s="393"/>
      <c r="D28" s="413"/>
      <c r="E28" s="414"/>
    </row>
    <row r="29" ht="36" customHeight="1" spans="1:5">
      <c r="A29" s="415"/>
      <c r="B29" s="393"/>
      <c r="C29" s="393"/>
      <c r="D29" s="413"/>
      <c r="E29" s="414"/>
    </row>
    <row r="30" s="315" customFormat="1" ht="36" customHeight="1" spans="1:5">
      <c r="A30" s="408" t="s">
        <v>67</v>
      </c>
      <c r="B30" s="395">
        <f>SUM(B4:B29)</f>
        <v>478777</v>
      </c>
      <c r="C30" s="395">
        <f>SUM(C4:C29)</f>
        <v>498600</v>
      </c>
      <c r="D30" s="413">
        <f t="shared" si="0"/>
        <v>0.0414034091027764</v>
      </c>
      <c r="E30" s="414"/>
    </row>
    <row r="31" ht="36" customHeight="1" spans="1:5">
      <c r="A31" s="326" t="s">
        <v>68</v>
      </c>
      <c r="B31" s="395">
        <f>SUM(B32:B34)</f>
        <v>35127</v>
      </c>
      <c r="C31" s="395">
        <f>SUM(C32:C34)</f>
        <v>36723</v>
      </c>
      <c r="D31" s="413">
        <f t="shared" si="0"/>
        <v>0.0454351353659578</v>
      </c>
      <c r="E31" s="414"/>
    </row>
    <row r="32" ht="36" customHeight="1" spans="1:5">
      <c r="A32" s="416" t="s">
        <v>69</v>
      </c>
      <c r="B32" s="393">
        <v>35127</v>
      </c>
      <c r="C32" s="393">
        <v>36723</v>
      </c>
      <c r="D32" s="413">
        <f t="shared" si="0"/>
        <v>0.0454351353659578</v>
      </c>
      <c r="E32" s="414"/>
    </row>
    <row r="33" ht="36" hidden="1" customHeight="1" spans="1:5">
      <c r="A33" s="416" t="s">
        <v>70</v>
      </c>
      <c r="B33" s="393"/>
      <c r="C33" s="393"/>
      <c r="D33" s="417" t="str">
        <f t="shared" ref="D33:D35" si="1">IF(B33&lt;&gt;0,IF((C33/B33-1)&lt;-30%,"",IF((C33/B33-1)&gt;150%,"",C33/B33-1)),"")</f>
        <v/>
      </c>
      <c r="E33" s="414" t="e">
        <f>IF(LEN(#REF!)=3,"是",IF(A33&lt;&gt;"",IF(SUM(B33:C33)&lt;&gt;0,"是","否"),"是"))</f>
        <v>#REF!</v>
      </c>
    </row>
    <row r="34" ht="36" customHeight="1" spans="1:6">
      <c r="A34" s="407" t="s">
        <v>71</v>
      </c>
      <c r="B34" s="393"/>
      <c r="C34" s="393"/>
      <c r="D34" s="413"/>
      <c r="E34" s="414"/>
      <c r="F34" s="418"/>
    </row>
    <row r="35" s="403" customFormat="1" ht="36" hidden="1" customHeight="1" spans="1:5">
      <c r="A35" s="407" t="s">
        <v>72</v>
      </c>
      <c r="B35" s="393"/>
      <c r="C35" s="393"/>
      <c r="D35" s="419" t="str">
        <f t="shared" si="1"/>
        <v/>
      </c>
      <c r="E35" s="414" t="e">
        <f>IF(LEN(#REF!)=3,"是",IF(A35&lt;&gt;"",IF(SUM(B35:C35)&lt;&gt;0,"是","否"),"是"))</f>
        <v>#REF!</v>
      </c>
    </row>
    <row r="36" s="403" customFormat="1" ht="36" customHeight="1" spans="1:5">
      <c r="A36" s="204" t="s">
        <v>73</v>
      </c>
      <c r="B36" s="395">
        <v>56500</v>
      </c>
      <c r="C36" s="395"/>
      <c r="D36" s="413">
        <f t="shared" ref="D36:D38" si="2">(C36-B36)/B36</f>
        <v>-1</v>
      </c>
      <c r="E36" s="414"/>
    </row>
    <row r="37" s="403" customFormat="1" ht="36" customHeight="1" spans="1:5">
      <c r="A37" s="420" t="s">
        <v>74</v>
      </c>
      <c r="B37" s="395"/>
      <c r="C37" s="395"/>
      <c r="D37" s="413"/>
      <c r="E37" s="414"/>
    </row>
    <row r="38" ht="36" customHeight="1" spans="1:6">
      <c r="A38" s="410" t="s">
        <v>75</v>
      </c>
      <c r="B38" s="395">
        <f>B30+B31+B36</f>
        <v>570404</v>
      </c>
      <c r="C38" s="395">
        <f>C30+C31+C36</f>
        <v>535323</v>
      </c>
      <c r="D38" s="413">
        <f t="shared" si="2"/>
        <v>-0.0615020231274675</v>
      </c>
      <c r="E38" s="414"/>
      <c r="F38" s="421"/>
    </row>
  </sheetData>
  <autoFilter ref="A3:F38">
    <filterColumn colId="4">
      <customFilters>
        <customFilter operator="equal" val="是"/>
      </customFilters>
    </filterColumn>
    <extLst/>
  </autoFilter>
  <mergeCells count="1">
    <mergeCell ref="A1:D1"/>
  </mergeCells>
  <conditionalFormatting sqref="C37">
    <cfRule type="cellIs" dxfId="2" priority="1" stopIfTrue="1" operator="lessThan">
      <formula>0</formula>
    </cfRule>
    <cfRule type="cellIs" dxfId="0" priority="2" stopIfTrue="1" operator="greaterThan">
      <formula>5</formula>
    </cfRule>
  </conditionalFormatting>
  <conditionalFormatting sqref="A34:A35">
    <cfRule type="expression" dxfId="1" priority="9" stopIfTrue="1">
      <formula>"len($A:$A)=3"</formula>
    </cfRule>
  </conditionalFormatting>
  <conditionalFormatting sqref="B34:B35">
    <cfRule type="expression" dxfId="1" priority="14" stopIfTrue="1">
      <formula>"len($A:$A)=3"</formula>
    </cfRule>
  </conditionalFormatting>
  <conditionalFormatting sqref="E4:E39">
    <cfRule type="cellIs" dxfId="2" priority="11" stopIfTrue="1" operator="lessThan">
      <formula>0</formula>
    </cfRule>
  </conditionalFormatting>
  <conditionalFormatting sqref="D2 C39:D44 D33 C32:C33">
    <cfRule type="cellIs" dxfId="0" priority="27" stopIfTrue="1" operator="lessThanOrEqual">
      <formula>-1</formula>
    </cfRule>
  </conditionalFormatting>
  <conditionalFormatting sqref="C33:C35 D33 D35">
    <cfRule type="cellIs" dxfId="2" priority="29" stopIfTrue="1" operator="lessThan">
      <formula>0</formula>
    </cfRule>
    <cfRule type="cellIs" dxfId="0" priority="30" stopIfTrue="1" operator="greaterThan">
      <formula>5</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42"/>
  <sheetViews>
    <sheetView showZeros="0" view="pageBreakPreview" zoomScaleNormal="115" workbookViewId="0">
      <selection activeCell="C15" sqref="C15"/>
    </sheetView>
  </sheetViews>
  <sheetFormatPr defaultColWidth="9" defaultRowHeight="14.25" outlineLevelCol="3"/>
  <cols>
    <col min="1" max="1" width="50.75" style="143" customWidth="1"/>
    <col min="2" max="4" width="21.625" style="143" customWidth="1"/>
    <col min="5" max="16384" width="9" style="143"/>
  </cols>
  <sheetData>
    <row r="1" ht="45" customHeight="1" spans="1:4">
      <c r="A1" s="144" t="s">
        <v>1556</v>
      </c>
      <c r="B1" s="144"/>
      <c r="C1" s="144"/>
      <c r="D1" s="144"/>
    </row>
    <row r="2" s="155" customFormat="1" ht="20.1" customHeight="1" spans="1:4">
      <c r="A2" s="156"/>
      <c r="B2" s="157"/>
      <c r="C2" s="158"/>
      <c r="D2" s="159" t="s">
        <v>1</v>
      </c>
    </row>
    <row r="3" ht="45" customHeight="1" spans="1:4">
      <c r="A3" s="160" t="s">
        <v>1557</v>
      </c>
      <c r="B3" s="128" t="s">
        <v>1558</v>
      </c>
      <c r="C3" s="129" t="s">
        <v>4</v>
      </c>
      <c r="D3" s="129" t="s">
        <v>1559</v>
      </c>
    </row>
    <row r="4" ht="36" customHeight="1" spans="1:4">
      <c r="A4" s="161" t="s">
        <v>1560</v>
      </c>
      <c r="B4" s="162">
        <v>12421</v>
      </c>
      <c r="C4" s="162">
        <v>12134</v>
      </c>
      <c r="D4" s="163">
        <f>(C4-B4)/B4</f>
        <v>-0.0231060301102971</v>
      </c>
    </row>
    <row r="5" ht="36" customHeight="1" spans="1:4">
      <c r="A5" s="164" t="s">
        <v>1561</v>
      </c>
      <c r="B5" s="165">
        <v>11161</v>
      </c>
      <c r="C5" s="165">
        <v>11120</v>
      </c>
      <c r="D5" s="163">
        <f t="shared" ref="D5:D42" si="0">(C5-B5)/B5</f>
        <v>-0.00367350595824747</v>
      </c>
    </row>
    <row r="6" ht="36" customHeight="1" spans="1:4">
      <c r="A6" s="164" t="s">
        <v>1562</v>
      </c>
      <c r="B6" s="165">
        <v>125</v>
      </c>
      <c r="C6" s="165">
        <v>154</v>
      </c>
      <c r="D6" s="163">
        <f t="shared" si="0"/>
        <v>0.232</v>
      </c>
    </row>
    <row r="7" s="142" customFormat="1" ht="36" customHeight="1" spans="1:4">
      <c r="A7" s="164" t="s">
        <v>1563</v>
      </c>
      <c r="B7" s="166"/>
      <c r="C7" s="166"/>
      <c r="D7" s="163"/>
    </row>
    <row r="8" ht="36" customHeight="1" spans="1:4">
      <c r="A8" s="161" t="s">
        <v>1564</v>
      </c>
      <c r="B8" s="162">
        <v>13199</v>
      </c>
      <c r="C8" s="162">
        <v>14867</v>
      </c>
      <c r="D8" s="163">
        <f t="shared" si="0"/>
        <v>0.126373210091674</v>
      </c>
    </row>
    <row r="9" ht="36" customHeight="1" spans="1:4">
      <c r="A9" s="164" t="s">
        <v>1561</v>
      </c>
      <c r="B9" s="165">
        <v>12433</v>
      </c>
      <c r="C9" s="165">
        <v>13117</v>
      </c>
      <c r="D9" s="163">
        <f t="shared" si="0"/>
        <v>0.0550148797554894</v>
      </c>
    </row>
    <row r="10" ht="36" customHeight="1" spans="1:4">
      <c r="A10" s="164" t="s">
        <v>1562</v>
      </c>
      <c r="B10" s="165">
        <v>585</v>
      </c>
      <c r="C10" s="165">
        <v>680</v>
      </c>
      <c r="D10" s="163">
        <f t="shared" si="0"/>
        <v>0.162393162393162</v>
      </c>
    </row>
    <row r="11" ht="36" customHeight="1" spans="1:4">
      <c r="A11" s="164" t="s">
        <v>1563</v>
      </c>
      <c r="B11" s="165"/>
      <c r="C11" s="165">
        <v>1020</v>
      </c>
      <c r="D11" s="163"/>
    </row>
    <row r="12" ht="36" customHeight="1" spans="1:4">
      <c r="A12" s="161" t="s">
        <v>1565</v>
      </c>
      <c r="B12" s="162">
        <v>2042</v>
      </c>
      <c r="C12" s="162">
        <v>1459</v>
      </c>
      <c r="D12" s="163">
        <f t="shared" si="0"/>
        <v>-0.285504407443683</v>
      </c>
    </row>
    <row r="13" ht="36" customHeight="1" spans="1:4">
      <c r="A13" s="164" t="s">
        <v>1561</v>
      </c>
      <c r="B13" s="165">
        <v>810</v>
      </c>
      <c r="C13" s="165">
        <v>906</v>
      </c>
      <c r="D13" s="163">
        <f t="shared" si="0"/>
        <v>0.118518518518519</v>
      </c>
    </row>
    <row r="14" ht="36" customHeight="1" spans="1:4">
      <c r="A14" s="164" t="s">
        <v>1562</v>
      </c>
      <c r="B14" s="165">
        <v>8</v>
      </c>
      <c r="C14" s="165">
        <v>7</v>
      </c>
      <c r="D14" s="163">
        <f t="shared" si="0"/>
        <v>-0.125</v>
      </c>
    </row>
    <row r="15" ht="36" customHeight="1" spans="1:4">
      <c r="A15" s="164" t="s">
        <v>1563</v>
      </c>
      <c r="B15" s="165"/>
      <c r="C15" s="165"/>
      <c r="D15" s="163"/>
    </row>
    <row r="16" ht="36" customHeight="1" spans="1:4">
      <c r="A16" s="161" t="s">
        <v>1566</v>
      </c>
      <c r="B16" s="162">
        <v>20242</v>
      </c>
      <c r="C16" s="162">
        <v>19556</v>
      </c>
      <c r="D16" s="163">
        <f t="shared" si="0"/>
        <v>-0.0338899318249185</v>
      </c>
    </row>
    <row r="17" ht="36" customHeight="1" spans="1:4">
      <c r="A17" s="164" t="s">
        <v>1561</v>
      </c>
      <c r="B17" s="167">
        <v>19705</v>
      </c>
      <c r="C17" s="167">
        <v>19031</v>
      </c>
      <c r="D17" s="163">
        <f t="shared" si="0"/>
        <v>-0.0342045166201472</v>
      </c>
    </row>
    <row r="18" ht="36" customHeight="1" spans="1:4">
      <c r="A18" s="164" t="s">
        <v>1562</v>
      </c>
      <c r="B18" s="168">
        <v>529</v>
      </c>
      <c r="C18" s="168">
        <v>517</v>
      </c>
      <c r="D18" s="163">
        <f t="shared" si="0"/>
        <v>-0.0226843100189036</v>
      </c>
    </row>
    <row r="19" ht="36" customHeight="1" spans="1:4">
      <c r="A19" s="164" t="s">
        <v>1563</v>
      </c>
      <c r="B19" s="169"/>
      <c r="C19" s="169"/>
      <c r="D19" s="163"/>
    </row>
    <row r="20" ht="36" customHeight="1" spans="1:4">
      <c r="A20" s="161" t="s">
        <v>1567</v>
      </c>
      <c r="B20" s="162">
        <v>1822</v>
      </c>
      <c r="C20" s="162">
        <v>1832</v>
      </c>
      <c r="D20" s="163">
        <f t="shared" si="0"/>
        <v>0.00548847420417124</v>
      </c>
    </row>
    <row r="21" ht="36" customHeight="1" spans="1:4">
      <c r="A21" s="164" t="s">
        <v>1561</v>
      </c>
      <c r="B21" s="165">
        <v>1776</v>
      </c>
      <c r="C21" s="165">
        <v>1780</v>
      </c>
      <c r="D21" s="163">
        <f t="shared" si="0"/>
        <v>0.00225225225225225</v>
      </c>
    </row>
    <row r="22" ht="36" customHeight="1" spans="1:4">
      <c r="A22" s="164" t="s">
        <v>1562</v>
      </c>
      <c r="B22" s="165">
        <v>46</v>
      </c>
      <c r="C22" s="165">
        <v>52</v>
      </c>
      <c r="D22" s="163">
        <f t="shared" si="0"/>
        <v>0.130434782608696</v>
      </c>
    </row>
    <row r="23" ht="36" customHeight="1" spans="1:4">
      <c r="A23" s="164" t="s">
        <v>1563</v>
      </c>
      <c r="B23" s="170"/>
      <c r="C23" s="170"/>
      <c r="D23" s="163"/>
    </row>
    <row r="24" ht="36" customHeight="1" spans="1:4">
      <c r="A24" s="161" t="s">
        <v>1568</v>
      </c>
      <c r="B24" s="162">
        <v>8173</v>
      </c>
      <c r="C24" s="162">
        <v>19028</v>
      </c>
      <c r="D24" s="163">
        <f t="shared" si="0"/>
        <v>1.32815367674049</v>
      </c>
    </row>
    <row r="25" ht="36" customHeight="1" spans="1:4">
      <c r="A25" s="164" t="s">
        <v>1561</v>
      </c>
      <c r="B25" s="171">
        <v>3844</v>
      </c>
      <c r="C25" s="171">
        <v>3959</v>
      </c>
      <c r="D25" s="163">
        <f t="shared" si="0"/>
        <v>0.0299167533818939</v>
      </c>
    </row>
    <row r="26" ht="36" customHeight="1" spans="1:4">
      <c r="A26" s="164" t="s">
        <v>1562</v>
      </c>
      <c r="B26" s="172">
        <v>1482</v>
      </c>
      <c r="C26" s="173">
        <v>1945</v>
      </c>
      <c r="D26" s="163">
        <f t="shared" si="0"/>
        <v>0.312415654520918</v>
      </c>
    </row>
    <row r="27" ht="36" customHeight="1" spans="1:4">
      <c r="A27" s="164" t="s">
        <v>1563</v>
      </c>
      <c r="B27" s="172">
        <v>2327</v>
      </c>
      <c r="C27" s="173">
        <v>12334</v>
      </c>
      <c r="D27" s="163">
        <f t="shared" si="0"/>
        <v>4.30038676407391</v>
      </c>
    </row>
    <row r="28" ht="36" customHeight="1" spans="1:4">
      <c r="A28" s="161" t="s">
        <v>1569</v>
      </c>
      <c r="B28" s="162">
        <v>78975</v>
      </c>
      <c r="C28" s="162">
        <v>89829</v>
      </c>
      <c r="D28" s="163">
        <f t="shared" si="0"/>
        <v>0.137435897435897</v>
      </c>
    </row>
    <row r="29" ht="36" customHeight="1" spans="1:4">
      <c r="A29" s="164" t="s">
        <v>1561</v>
      </c>
      <c r="B29" s="172">
        <v>14806</v>
      </c>
      <c r="C29" s="172">
        <v>16726</v>
      </c>
      <c r="D29" s="163">
        <f t="shared" si="0"/>
        <v>0.129677157908956</v>
      </c>
    </row>
    <row r="30" ht="36" customHeight="1" spans="1:4">
      <c r="A30" s="164" t="s">
        <v>1562</v>
      </c>
      <c r="B30" s="172">
        <v>154</v>
      </c>
      <c r="C30" s="172">
        <v>146</v>
      </c>
      <c r="D30" s="163">
        <f t="shared" si="0"/>
        <v>-0.051948051948052</v>
      </c>
    </row>
    <row r="31" ht="36" customHeight="1" spans="1:4">
      <c r="A31" s="164" t="s">
        <v>1563</v>
      </c>
      <c r="B31" s="172">
        <v>35212</v>
      </c>
      <c r="C31" s="172">
        <v>36797</v>
      </c>
      <c r="D31" s="163">
        <f t="shared" si="0"/>
        <v>0.0450130637282745</v>
      </c>
    </row>
    <row r="32" ht="36" customHeight="1" spans="1:4">
      <c r="A32" s="161" t="s">
        <v>1570</v>
      </c>
      <c r="B32" s="162"/>
      <c r="C32" s="162"/>
      <c r="D32" s="163"/>
    </row>
    <row r="33" ht="36" customHeight="1" spans="1:4">
      <c r="A33" s="164" t="s">
        <v>1561</v>
      </c>
      <c r="B33" s="172"/>
      <c r="C33" s="172"/>
      <c r="D33" s="163"/>
    </row>
    <row r="34" ht="36" customHeight="1" spans="1:4">
      <c r="A34" s="164" t="s">
        <v>1562</v>
      </c>
      <c r="B34" s="172"/>
      <c r="C34" s="172"/>
      <c r="D34" s="163"/>
    </row>
    <row r="35" ht="36" customHeight="1" spans="1:4">
      <c r="A35" s="164" t="s">
        <v>1563</v>
      </c>
      <c r="B35" s="172"/>
      <c r="C35" s="172"/>
      <c r="D35" s="163"/>
    </row>
    <row r="36" ht="36" customHeight="1" spans="1:4">
      <c r="A36" s="118" t="s">
        <v>1571</v>
      </c>
      <c r="B36" s="162">
        <f t="shared" ref="B36:C39" si="1">SUM(B4,B8,B12,B16,B20,B24,B28,B32)</f>
        <v>136874</v>
      </c>
      <c r="C36" s="162">
        <f t="shared" si="1"/>
        <v>158705</v>
      </c>
      <c r="D36" s="163">
        <f t="shared" si="0"/>
        <v>0.159497055686252</v>
      </c>
    </row>
    <row r="37" ht="36" customHeight="1" spans="1:4">
      <c r="A37" s="140" t="s">
        <v>1572</v>
      </c>
      <c r="B37" s="165">
        <f t="shared" si="1"/>
        <v>64535</v>
      </c>
      <c r="C37" s="165">
        <f t="shared" si="1"/>
        <v>66639</v>
      </c>
      <c r="D37" s="163">
        <f t="shared" si="0"/>
        <v>0.0326024637793445</v>
      </c>
    </row>
    <row r="38" ht="36" customHeight="1" spans="1:4">
      <c r="A38" s="140" t="s">
        <v>1573</v>
      </c>
      <c r="B38" s="165">
        <f t="shared" si="1"/>
        <v>2929</v>
      </c>
      <c r="C38" s="165">
        <f t="shared" si="1"/>
        <v>3501</v>
      </c>
      <c r="D38" s="163">
        <f t="shared" si="0"/>
        <v>0.195288494366678</v>
      </c>
    </row>
    <row r="39" ht="36" customHeight="1" spans="1:4">
      <c r="A39" s="174" t="s">
        <v>1574</v>
      </c>
      <c r="B39" s="165">
        <f t="shared" si="1"/>
        <v>37539</v>
      </c>
      <c r="C39" s="165">
        <f t="shared" si="1"/>
        <v>50151</v>
      </c>
      <c r="D39" s="163">
        <f t="shared" si="0"/>
        <v>0.335970590585791</v>
      </c>
    </row>
    <row r="40" ht="36" customHeight="1" spans="1:4">
      <c r="A40" s="117" t="s">
        <v>1575</v>
      </c>
      <c r="B40" s="162">
        <v>29935</v>
      </c>
      <c r="C40" s="162">
        <v>36705</v>
      </c>
      <c r="D40" s="163">
        <f t="shared" si="0"/>
        <v>0.226156672791047</v>
      </c>
    </row>
    <row r="41" ht="36" customHeight="1" spans="1:4">
      <c r="A41" s="117" t="s">
        <v>1576</v>
      </c>
      <c r="B41" s="162"/>
      <c r="C41" s="162"/>
      <c r="D41" s="163"/>
    </row>
    <row r="42" ht="36" customHeight="1" spans="1:4">
      <c r="A42" s="118" t="s">
        <v>1577</v>
      </c>
      <c r="B42" s="162">
        <f>B36+B40</f>
        <v>166809</v>
      </c>
      <c r="C42" s="162">
        <f>C36+C40</f>
        <v>195410</v>
      </c>
      <c r="D42" s="163">
        <f t="shared" si="0"/>
        <v>0.17145957352421</v>
      </c>
    </row>
  </sheetData>
  <autoFilter ref="A3:D42">
    <extLst/>
  </autoFilter>
  <mergeCells count="1">
    <mergeCell ref="A1:D1"/>
  </mergeCells>
  <conditionalFormatting sqref="B25:C27 B29:C31 B36:C36 B21:C23 B5:C7 B9:C11 B13:C15 B17:C19 B37:B39 C36:C39 D4:D42">
    <cfRule type="cellIs" dxfId="3" priority="3" stopIfTrue="1" operator="lessThanOrEqual">
      <formula>-1</formula>
    </cfRule>
  </conditionalFormatting>
  <conditionalFormatting sqref="B33:C35">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24"/>
  <sheetViews>
    <sheetView showZeros="0" view="pageBreakPreview" zoomScaleNormal="100" workbookViewId="0">
      <pane ySplit="3" topLeftCell="A4" activePane="bottomLeft" state="frozen"/>
      <selection/>
      <selection pane="bottomLeft" activeCell="D16" sqref="D16"/>
    </sheetView>
  </sheetViews>
  <sheetFormatPr defaultColWidth="9" defaultRowHeight="14.25" outlineLevelCol="3"/>
  <cols>
    <col min="1" max="1" width="50.75" style="143" customWidth="1"/>
    <col min="2" max="4" width="21.625" style="143" customWidth="1"/>
    <col min="5" max="16384" width="9" style="143"/>
  </cols>
  <sheetData>
    <row r="1" ht="45" customHeight="1" spans="1:4">
      <c r="A1" s="144" t="s">
        <v>1578</v>
      </c>
      <c r="B1" s="144"/>
      <c r="C1" s="144"/>
      <c r="D1" s="144"/>
    </row>
    <row r="2" ht="20.1" customHeight="1" spans="1:4">
      <c r="A2" s="145"/>
      <c r="B2" s="146"/>
      <c r="C2" s="147"/>
      <c r="D2" s="148" t="s">
        <v>1579</v>
      </c>
    </row>
    <row r="3" ht="45" customHeight="1" spans="1:4">
      <c r="A3" s="101" t="s">
        <v>1109</v>
      </c>
      <c r="B3" s="128" t="s">
        <v>1558</v>
      </c>
      <c r="C3" s="129" t="s">
        <v>4</v>
      </c>
      <c r="D3" s="129" t="s">
        <v>1559</v>
      </c>
    </row>
    <row r="4" ht="36" customHeight="1" spans="1:4">
      <c r="A4" s="104" t="s">
        <v>1580</v>
      </c>
      <c r="B4" s="116">
        <v>10522</v>
      </c>
      <c r="C4" s="116">
        <v>11058</v>
      </c>
      <c r="D4" s="149">
        <f>(C4-B4)/B4</f>
        <v>0.0509408857631629</v>
      </c>
    </row>
    <row r="5" ht="36" customHeight="1" spans="1:4">
      <c r="A5" s="107" t="s">
        <v>1581</v>
      </c>
      <c r="B5" s="150">
        <v>10099</v>
      </c>
      <c r="C5" s="151">
        <v>10630</v>
      </c>
      <c r="D5" s="149">
        <f t="shared" ref="D5:D24" si="0">(C5-B5)/B5</f>
        <v>0.0525794633131993</v>
      </c>
    </row>
    <row r="6" ht="36" customHeight="1" spans="1:4">
      <c r="A6" s="104" t="s">
        <v>1582</v>
      </c>
      <c r="B6" s="116">
        <v>17434</v>
      </c>
      <c r="C6" s="116">
        <v>18353</v>
      </c>
      <c r="D6" s="149">
        <f t="shared" si="0"/>
        <v>0.0527130893656074</v>
      </c>
    </row>
    <row r="7" ht="36" customHeight="1" spans="1:4">
      <c r="A7" s="107" t="s">
        <v>1581</v>
      </c>
      <c r="B7" s="109">
        <v>16855</v>
      </c>
      <c r="C7" s="151">
        <v>18203</v>
      </c>
      <c r="D7" s="149">
        <f t="shared" si="0"/>
        <v>0.0799762681696826</v>
      </c>
    </row>
    <row r="8" s="142" customFormat="1" ht="36" customHeight="1" spans="1:4">
      <c r="A8" s="104" t="s">
        <v>1583</v>
      </c>
      <c r="B8" s="116">
        <v>2042</v>
      </c>
      <c r="C8" s="116">
        <v>1459</v>
      </c>
      <c r="D8" s="149">
        <f t="shared" si="0"/>
        <v>-0.285504407443683</v>
      </c>
    </row>
    <row r="9" s="142" customFormat="1" ht="36" customHeight="1" spans="1:4">
      <c r="A9" s="107" t="s">
        <v>1581</v>
      </c>
      <c r="B9" s="109">
        <v>174</v>
      </c>
      <c r="C9" s="151">
        <v>196</v>
      </c>
      <c r="D9" s="149">
        <f t="shared" si="0"/>
        <v>0.126436781609195</v>
      </c>
    </row>
    <row r="10" s="142" customFormat="1" ht="36" customHeight="1" spans="1:4">
      <c r="A10" s="104" t="s">
        <v>1584</v>
      </c>
      <c r="B10" s="116">
        <v>15945</v>
      </c>
      <c r="C10" s="116">
        <v>14834</v>
      </c>
      <c r="D10" s="149">
        <f t="shared" si="0"/>
        <v>-0.0696770147381624</v>
      </c>
    </row>
    <row r="11" s="142" customFormat="1" ht="36" customHeight="1" spans="1:4">
      <c r="A11" s="107" t="s">
        <v>1581</v>
      </c>
      <c r="B11" s="109">
        <v>15281</v>
      </c>
      <c r="C11" s="113">
        <v>14819</v>
      </c>
      <c r="D11" s="149">
        <f t="shared" si="0"/>
        <v>-0.0302336234539624</v>
      </c>
    </row>
    <row r="12" s="142" customFormat="1" ht="36" customHeight="1" spans="1:4">
      <c r="A12" s="104" t="s">
        <v>1585</v>
      </c>
      <c r="B12" s="105">
        <v>3599</v>
      </c>
      <c r="C12" s="116">
        <v>3113</v>
      </c>
      <c r="D12" s="149">
        <f t="shared" si="0"/>
        <v>-0.135037510419561</v>
      </c>
    </row>
    <row r="13" s="142" customFormat="1" ht="36" customHeight="1" spans="1:4">
      <c r="A13" s="107" t="s">
        <v>1581</v>
      </c>
      <c r="B13" s="113">
        <v>2894</v>
      </c>
      <c r="C13" s="113">
        <v>3103</v>
      </c>
      <c r="D13" s="149">
        <f t="shared" si="0"/>
        <v>0.0722183828610919</v>
      </c>
    </row>
    <row r="14" s="142" customFormat="1" ht="36" customHeight="1" spans="1:4">
      <c r="A14" s="104" t="s">
        <v>1586</v>
      </c>
      <c r="B14" s="116">
        <v>11877</v>
      </c>
      <c r="C14" s="116">
        <v>12349</v>
      </c>
      <c r="D14" s="149">
        <f t="shared" si="0"/>
        <v>0.0397406752546939</v>
      </c>
    </row>
    <row r="15" ht="36" customHeight="1" spans="1:4">
      <c r="A15" s="107" t="s">
        <v>1581</v>
      </c>
      <c r="B15" s="113">
        <v>10472</v>
      </c>
      <c r="C15" s="151">
        <v>10780</v>
      </c>
      <c r="D15" s="149">
        <f t="shared" si="0"/>
        <v>0.0294117647058824</v>
      </c>
    </row>
    <row r="16" ht="36" customHeight="1" spans="1:4">
      <c r="A16" s="104" t="s">
        <v>1587</v>
      </c>
      <c r="B16" s="116">
        <v>79060</v>
      </c>
      <c r="C16" s="116">
        <v>89829</v>
      </c>
      <c r="D16" s="149">
        <f t="shared" si="0"/>
        <v>0.136213002782697</v>
      </c>
    </row>
    <row r="17" ht="36" customHeight="1" spans="1:4">
      <c r="A17" s="107" t="s">
        <v>1581</v>
      </c>
      <c r="B17" s="152">
        <v>28803</v>
      </c>
      <c r="C17" s="152">
        <v>30473</v>
      </c>
      <c r="D17" s="149">
        <f t="shared" si="0"/>
        <v>0.0579800715203277</v>
      </c>
    </row>
    <row r="18" ht="36" customHeight="1" spans="1:4">
      <c r="A18" s="104" t="s">
        <v>1588</v>
      </c>
      <c r="B18" s="116"/>
      <c r="C18" s="116"/>
      <c r="D18" s="149"/>
    </row>
    <row r="19" ht="36" customHeight="1" spans="1:4">
      <c r="A19" s="107" t="s">
        <v>1581</v>
      </c>
      <c r="B19" s="152"/>
      <c r="C19" s="152"/>
      <c r="D19" s="149"/>
    </row>
    <row r="20" ht="36" customHeight="1" spans="1:4">
      <c r="A20" s="115" t="s">
        <v>1589</v>
      </c>
      <c r="B20" s="116">
        <f>SUM(B4,B6,B8,B10,B12,B14,B16,B18)</f>
        <v>140479</v>
      </c>
      <c r="C20" s="116">
        <f>SUM(C4,C6,C8,C10,C12,C14,C16,C18)</f>
        <v>150995</v>
      </c>
      <c r="D20" s="149">
        <f t="shared" si="0"/>
        <v>0.0748581638536721</v>
      </c>
    </row>
    <row r="21" ht="36" customHeight="1" spans="1:4">
      <c r="A21" s="107" t="s">
        <v>1590</v>
      </c>
      <c r="B21" s="150">
        <f>SUM(B5,B7,B9,B11,B13,B15,B17,B19)</f>
        <v>84578</v>
      </c>
      <c r="C21" s="150">
        <f>SUM(C5,C7,C9,C11,C13,C15,C17,C19)</f>
        <v>88204</v>
      </c>
      <c r="D21" s="149">
        <f t="shared" si="0"/>
        <v>0.0428716687554683</v>
      </c>
    </row>
    <row r="22" ht="36" customHeight="1" spans="1:4">
      <c r="A22" s="117" t="s">
        <v>1591</v>
      </c>
      <c r="B22" s="153"/>
      <c r="C22" s="153"/>
      <c r="D22" s="149"/>
    </row>
    <row r="23" ht="36" customHeight="1" spans="1:4">
      <c r="A23" s="117" t="s">
        <v>1592</v>
      </c>
      <c r="B23" s="153">
        <v>51167</v>
      </c>
      <c r="C23" s="153">
        <v>54583</v>
      </c>
      <c r="D23" s="149">
        <f t="shared" si="0"/>
        <v>0.0667617800535501</v>
      </c>
    </row>
    <row r="24" ht="36" customHeight="1" spans="1:4">
      <c r="A24" s="118" t="s">
        <v>1593</v>
      </c>
      <c r="B24" s="154">
        <f>B20+B23</f>
        <v>191646</v>
      </c>
      <c r="C24" s="154">
        <f>C20+C23</f>
        <v>205578</v>
      </c>
      <c r="D24" s="149">
        <f t="shared" si="0"/>
        <v>0.0726965342349958</v>
      </c>
    </row>
  </sheetData>
  <autoFilter ref="A3:D24">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42"/>
  <sheetViews>
    <sheetView showZeros="0" view="pageBreakPreview" zoomScale="75" zoomScaleNormal="100" workbookViewId="0">
      <pane ySplit="3" topLeftCell="A4" activePane="bottomLeft" state="frozen"/>
      <selection/>
      <selection pane="bottomLeft" activeCell="C14" sqref="C14"/>
    </sheetView>
  </sheetViews>
  <sheetFormatPr defaultColWidth="9" defaultRowHeight="14.25" outlineLevelCol="3"/>
  <cols>
    <col min="1" max="1" width="50.75" style="121" customWidth="1"/>
    <col min="2" max="4" width="21.625" style="121" customWidth="1"/>
    <col min="5" max="16384" width="9" style="121"/>
  </cols>
  <sheetData>
    <row r="1" ht="45" customHeight="1" spans="1:4">
      <c r="A1" s="122" t="s">
        <v>1594</v>
      </c>
      <c r="B1" s="122"/>
      <c r="C1" s="122"/>
      <c r="D1" s="122"/>
    </row>
    <row r="2" ht="20.1" customHeight="1" spans="1:4">
      <c r="A2" s="123"/>
      <c r="B2" s="124"/>
      <c r="C2" s="125"/>
      <c r="D2" s="126" t="s">
        <v>1</v>
      </c>
    </row>
    <row r="3" ht="45" customHeight="1" spans="1:4">
      <c r="A3" s="127" t="s">
        <v>1557</v>
      </c>
      <c r="B3" s="128" t="s">
        <v>1558</v>
      </c>
      <c r="C3" s="129" t="s">
        <v>4</v>
      </c>
      <c r="D3" s="129" t="s">
        <v>1559</v>
      </c>
    </row>
    <row r="4" ht="36" customHeight="1" spans="1:4">
      <c r="A4" s="130" t="s">
        <v>1560</v>
      </c>
      <c r="B4" s="105">
        <v>12421</v>
      </c>
      <c r="C4" s="105">
        <v>12134</v>
      </c>
      <c r="D4" s="131">
        <f>(C4-B4)/B4</f>
        <v>-0.0231060301102971</v>
      </c>
    </row>
    <row r="5" ht="36" customHeight="1" spans="1:4">
      <c r="A5" s="132" t="s">
        <v>1561</v>
      </c>
      <c r="B5" s="109">
        <v>11161</v>
      </c>
      <c r="C5" s="109">
        <v>11120</v>
      </c>
      <c r="D5" s="131">
        <f t="shared" ref="D5:D42" si="0">(C5-B5)/B5</f>
        <v>-0.00367350595824747</v>
      </c>
    </row>
    <row r="6" ht="36" customHeight="1" spans="1:4">
      <c r="A6" s="132" t="s">
        <v>1562</v>
      </c>
      <c r="B6" s="109">
        <v>125</v>
      </c>
      <c r="C6" s="109">
        <v>154</v>
      </c>
      <c r="D6" s="131">
        <f t="shared" si="0"/>
        <v>0.232</v>
      </c>
    </row>
    <row r="7" s="120" customFormat="1" ht="36" customHeight="1" spans="1:4">
      <c r="A7" s="132" t="s">
        <v>1563</v>
      </c>
      <c r="B7" s="109"/>
      <c r="C7" s="109"/>
      <c r="D7" s="131"/>
    </row>
    <row r="8" s="120" customFormat="1" ht="36" customHeight="1" spans="1:4">
      <c r="A8" s="130" t="s">
        <v>1564</v>
      </c>
      <c r="B8" s="105">
        <v>13199</v>
      </c>
      <c r="C8" s="105">
        <v>14867</v>
      </c>
      <c r="D8" s="131">
        <f t="shared" si="0"/>
        <v>0.126373210091674</v>
      </c>
    </row>
    <row r="9" s="120" customFormat="1" ht="36" customHeight="1" spans="1:4">
      <c r="A9" s="132" t="s">
        <v>1561</v>
      </c>
      <c r="B9" s="109">
        <v>12433</v>
      </c>
      <c r="C9" s="109">
        <v>13117</v>
      </c>
      <c r="D9" s="131">
        <f t="shared" si="0"/>
        <v>0.0550148797554894</v>
      </c>
    </row>
    <row r="10" s="120" customFormat="1" ht="36" customHeight="1" spans="1:4">
      <c r="A10" s="132" t="s">
        <v>1562</v>
      </c>
      <c r="B10" s="109">
        <v>585</v>
      </c>
      <c r="C10" s="109">
        <v>680</v>
      </c>
      <c r="D10" s="131">
        <f t="shared" si="0"/>
        <v>0.162393162393162</v>
      </c>
    </row>
    <row r="11" s="120" customFormat="1" ht="36" customHeight="1" spans="1:4">
      <c r="A11" s="132" t="s">
        <v>1563</v>
      </c>
      <c r="B11" s="109"/>
      <c r="C11" s="109">
        <v>1020</v>
      </c>
      <c r="D11" s="131"/>
    </row>
    <row r="12" s="120" customFormat="1" ht="36" customHeight="1" spans="1:4">
      <c r="A12" s="130" t="s">
        <v>1565</v>
      </c>
      <c r="B12" s="105">
        <v>2042</v>
      </c>
      <c r="C12" s="105">
        <v>1459</v>
      </c>
      <c r="D12" s="131">
        <f t="shared" si="0"/>
        <v>-0.285504407443683</v>
      </c>
    </row>
    <row r="13" ht="36" customHeight="1" spans="1:4">
      <c r="A13" s="132" t="s">
        <v>1561</v>
      </c>
      <c r="B13" s="133">
        <v>810</v>
      </c>
      <c r="C13" s="134">
        <v>906</v>
      </c>
      <c r="D13" s="131">
        <f t="shared" si="0"/>
        <v>0.118518518518519</v>
      </c>
    </row>
    <row r="14" ht="36" customHeight="1" spans="1:4">
      <c r="A14" s="132" t="s">
        <v>1562</v>
      </c>
      <c r="B14" s="109">
        <v>8</v>
      </c>
      <c r="C14" s="109">
        <v>7</v>
      </c>
      <c r="D14" s="131">
        <f t="shared" si="0"/>
        <v>-0.125</v>
      </c>
    </row>
    <row r="15" ht="36" customHeight="1" spans="1:4">
      <c r="A15" s="132" t="s">
        <v>1563</v>
      </c>
      <c r="B15" s="135"/>
      <c r="C15" s="134"/>
      <c r="D15" s="131"/>
    </row>
    <row r="16" ht="36" customHeight="1" spans="1:4">
      <c r="A16" s="130" t="s">
        <v>1566</v>
      </c>
      <c r="B16" s="105">
        <v>20242</v>
      </c>
      <c r="C16" s="105">
        <v>19556</v>
      </c>
      <c r="D16" s="131">
        <f t="shared" si="0"/>
        <v>-0.0338899318249185</v>
      </c>
    </row>
    <row r="17" ht="36" customHeight="1" spans="1:4">
      <c r="A17" s="132" t="s">
        <v>1561</v>
      </c>
      <c r="B17" s="133">
        <v>19705</v>
      </c>
      <c r="C17" s="109">
        <v>19031</v>
      </c>
      <c r="D17" s="131">
        <f t="shared" si="0"/>
        <v>-0.0342045166201472</v>
      </c>
    </row>
    <row r="18" ht="36" customHeight="1" spans="1:4">
      <c r="A18" s="132" t="s">
        <v>1562</v>
      </c>
      <c r="B18" s="109">
        <v>529</v>
      </c>
      <c r="C18" s="109">
        <v>517</v>
      </c>
      <c r="D18" s="131">
        <f t="shared" si="0"/>
        <v>-0.0226843100189036</v>
      </c>
    </row>
    <row r="19" ht="36" customHeight="1" spans="1:4">
      <c r="A19" s="132" t="s">
        <v>1563</v>
      </c>
      <c r="B19" s="135"/>
      <c r="C19" s="109"/>
      <c r="D19" s="131"/>
    </row>
    <row r="20" ht="36" customHeight="1" spans="1:4">
      <c r="A20" s="130" t="s">
        <v>1567</v>
      </c>
      <c r="B20" s="105">
        <v>1822</v>
      </c>
      <c r="C20" s="105">
        <v>1832</v>
      </c>
      <c r="D20" s="131">
        <f t="shared" si="0"/>
        <v>0.00548847420417124</v>
      </c>
    </row>
    <row r="21" ht="36" customHeight="1" spans="1:4">
      <c r="A21" s="132" t="s">
        <v>1561</v>
      </c>
      <c r="B21" s="109">
        <v>1776</v>
      </c>
      <c r="C21" s="109">
        <v>1780</v>
      </c>
      <c r="D21" s="131">
        <f t="shared" si="0"/>
        <v>0.00225225225225225</v>
      </c>
    </row>
    <row r="22" ht="36" customHeight="1" spans="1:4">
      <c r="A22" s="132" t="s">
        <v>1562</v>
      </c>
      <c r="B22" s="109">
        <v>46</v>
      </c>
      <c r="C22" s="109">
        <v>52</v>
      </c>
      <c r="D22" s="131">
        <f t="shared" si="0"/>
        <v>0.130434782608696</v>
      </c>
    </row>
    <row r="23" ht="36" customHeight="1" spans="1:4">
      <c r="A23" s="136" t="s">
        <v>1563</v>
      </c>
      <c r="B23" s="109"/>
      <c r="C23" s="109"/>
      <c r="D23" s="131"/>
    </row>
    <row r="24" ht="36" customHeight="1" spans="1:4">
      <c r="A24" s="130" t="s">
        <v>1568</v>
      </c>
      <c r="B24" s="105">
        <v>8173</v>
      </c>
      <c r="C24" s="105">
        <v>19028</v>
      </c>
      <c r="D24" s="131">
        <f t="shared" si="0"/>
        <v>1.32815367674049</v>
      </c>
    </row>
    <row r="25" ht="36" customHeight="1" spans="1:4">
      <c r="A25" s="132" t="s">
        <v>1561</v>
      </c>
      <c r="B25" s="105">
        <v>3844</v>
      </c>
      <c r="C25" s="105">
        <v>3959</v>
      </c>
      <c r="D25" s="131">
        <f t="shared" si="0"/>
        <v>0.0299167533818939</v>
      </c>
    </row>
    <row r="26" ht="36" customHeight="1" spans="1:4">
      <c r="A26" s="132" t="s">
        <v>1562</v>
      </c>
      <c r="B26" s="105">
        <v>1482</v>
      </c>
      <c r="C26" s="105">
        <v>1945</v>
      </c>
      <c r="D26" s="131">
        <f t="shared" si="0"/>
        <v>0.312415654520918</v>
      </c>
    </row>
    <row r="27" ht="36" customHeight="1" spans="1:4">
      <c r="A27" s="132" t="s">
        <v>1563</v>
      </c>
      <c r="B27" s="105">
        <v>2327</v>
      </c>
      <c r="C27" s="105">
        <v>12334</v>
      </c>
      <c r="D27" s="131">
        <f t="shared" si="0"/>
        <v>4.30038676407391</v>
      </c>
    </row>
    <row r="28" ht="36" customHeight="1" spans="1:4">
      <c r="A28" s="130" t="s">
        <v>1569</v>
      </c>
      <c r="B28" s="105">
        <v>78975</v>
      </c>
      <c r="C28" s="105">
        <v>89829</v>
      </c>
      <c r="D28" s="131">
        <f t="shared" si="0"/>
        <v>0.137435897435897</v>
      </c>
    </row>
    <row r="29" ht="36" customHeight="1" spans="1:4">
      <c r="A29" s="132" t="s">
        <v>1561</v>
      </c>
      <c r="B29" s="137">
        <v>14806</v>
      </c>
      <c r="C29" s="137">
        <v>16726</v>
      </c>
      <c r="D29" s="131">
        <f t="shared" si="0"/>
        <v>0.129677157908956</v>
      </c>
    </row>
    <row r="30" ht="36" customHeight="1" spans="1:4">
      <c r="A30" s="132" t="s">
        <v>1562</v>
      </c>
      <c r="B30" s="137">
        <v>154</v>
      </c>
      <c r="C30" s="137">
        <v>146</v>
      </c>
      <c r="D30" s="131">
        <f t="shared" si="0"/>
        <v>-0.051948051948052</v>
      </c>
    </row>
    <row r="31" ht="36" customHeight="1" spans="1:4">
      <c r="A31" s="138" t="s">
        <v>1563</v>
      </c>
      <c r="B31" s="137">
        <v>35212</v>
      </c>
      <c r="C31" s="137">
        <v>36797</v>
      </c>
      <c r="D31" s="131">
        <f t="shared" si="0"/>
        <v>0.0450130637282745</v>
      </c>
    </row>
    <row r="32" ht="36" customHeight="1" spans="1:4">
      <c r="A32" s="130" t="s">
        <v>1570</v>
      </c>
      <c r="B32" s="105"/>
      <c r="C32" s="105"/>
      <c r="D32" s="131"/>
    </row>
    <row r="33" ht="36" customHeight="1" spans="1:4">
      <c r="A33" s="132" t="s">
        <v>1561</v>
      </c>
      <c r="B33" s="137"/>
      <c r="C33" s="137"/>
      <c r="D33" s="131"/>
    </row>
    <row r="34" ht="36" customHeight="1" spans="1:4">
      <c r="A34" s="132" t="s">
        <v>1562</v>
      </c>
      <c r="B34" s="137"/>
      <c r="C34" s="137"/>
      <c r="D34" s="131"/>
    </row>
    <row r="35" ht="36" customHeight="1" spans="1:4">
      <c r="A35" s="138" t="s">
        <v>1563</v>
      </c>
      <c r="B35" s="137"/>
      <c r="C35" s="137"/>
      <c r="D35" s="131"/>
    </row>
    <row r="36" ht="36" customHeight="1" spans="1:4">
      <c r="A36" s="118" t="s">
        <v>1571</v>
      </c>
      <c r="B36" s="139">
        <f t="shared" ref="B36:C39" si="1">SUM(B4,B8,B12,B16,B20,B24,B28,B32)</f>
        <v>136874</v>
      </c>
      <c r="C36" s="139">
        <f t="shared" si="1"/>
        <v>158705</v>
      </c>
      <c r="D36" s="131">
        <f t="shared" si="0"/>
        <v>0.159497055686252</v>
      </c>
    </row>
    <row r="37" ht="36" customHeight="1" spans="1:4">
      <c r="A37" s="140" t="s">
        <v>1572</v>
      </c>
      <c r="B37" s="133">
        <f t="shared" si="1"/>
        <v>64535</v>
      </c>
      <c r="C37" s="133">
        <f t="shared" si="1"/>
        <v>66639</v>
      </c>
      <c r="D37" s="131">
        <f t="shared" si="0"/>
        <v>0.0326024637793445</v>
      </c>
    </row>
    <row r="38" ht="36" customHeight="1" spans="1:4">
      <c r="A38" s="140" t="s">
        <v>1573</v>
      </c>
      <c r="B38" s="133">
        <f t="shared" si="1"/>
        <v>2929</v>
      </c>
      <c r="C38" s="133">
        <f t="shared" si="1"/>
        <v>3501</v>
      </c>
      <c r="D38" s="131">
        <f t="shared" si="0"/>
        <v>0.195288494366678</v>
      </c>
    </row>
    <row r="39" ht="36" customHeight="1" spans="1:4">
      <c r="A39" s="140" t="s">
        <v>1574</v>
      </c>
      <c r="B39" s="133">
        <f t="shared" si="1"/>
        <v>37539</v>
      </c>
      <c r="C39" s="133">
        <f t="shared" si="1"/>
        <v>50151</v>
      </c>
      <c r="D39" s="131">
        <f t="shared" si="0"/>
        <v>0.335970590585791</v>
      </c>
    </row>
    <row r="40" ht="36" customHeight="1" spans="1:4">
      <c r="A40" s="117" t="s">
        <v>1575</v>
      </c>
      <c r="B40" s="105">
        <v>29935</v>
      </c>
      <c r="C40" s="105">
        <v>36705</v>
      </c>
      <c r="D40" s="131">
        <f t="shared" si="0"/>
        <v>0.226156672791047</v>
      </c>
    </row>
    <row r="41" ht="36" customHeight="1" spans="1:4">
      <c r="A41" s="117" t="s">
        <v>1576</v>
      </c>
      <c r="B41" s="105"/>
      <c r="C41" s="105"/>
      <c r="D41" s="131"/>
    </row>
    <row r="42" ht="36" customHeight="1" spans="1:4">
      <c r="A42" s="118" t="s">
        <v>1577</v>
      </c>
      <c r="B42" s="141">
        <f>B36+B40</f>
        <v>166809</v>
      </c>
      <c r="C42" s="141">
        <f>C36+C40</f>
        <v>195410</v>
      </c>
      <c r="D42" s="131">
        <f t="shared" si="0"/>
        <v>0.17145957352421</v>
      </c>
    </row>
  </sheetData>
  <autoFilter ref="A3:D42">
    <extLst/>
  </autoFilter>
  <mergeCells count="1">
    <mergeCell ref="A1:D1"/>
  </mergeCells>
  <printOptions horizontalCentered="1"/>
  <pageMargins left="0.393055555555556"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24"/>
  <sheetViews>
    <sheetView showZeros="0" view="pageBreakPreview" zoomScaleNormal="100" workbookViewId="0">
      <selection activeCell="B10" sqref="B10"/>
    </sheetView>
  </sheetViews>
  <sheetFormatPr defaultColWidth="9" defaultRowHeight="14.25" outlineLevelCol="3"/>
  <cols>
    <col min="1" max="1" width="50.75" style="93" customWidth="1"/>
    <col min="2" max="3" width="21.625" style="94" customWidth="1"/>
    <col min="4" max="4" width="21.625" style="93" customWidth="1"/>
    <col min="5" max="245" width="9" style="93"/>
    <col min="246" max="246" width="41.625" style="93" customWidth="1"/>
    <col min="247" max="248" width="14.5" style="93" customWidth="1"/>
    <col min="249" max="249" width="13.875" style="93" customWidth="1"/>
    <col min="250" max="252" width="9" style="93"/>
    <col min="253" max="254" width="10.5" style="93" customWidth="1"/>
    <col min="255" max="501" width="9" style="93"/>
    <col min="502" max="502" width="41.625" style="93" customWidth="1"/>
    <col min="503" max="504" width="14.5" style="93" customWidth="1"/>
    <col min="505" max="505" width="13.875" style="93" customWidth="1"/>
    <col min="506" max="508" width="9" style="93"/>
    <col min="509" max="510" width="10.5" style="93" customWidth="1"/>
    <col min="511" max="757" width="9" style="93"/>
    <col min="758" max="758" width="41.625" style="93" customWidth="1"/>
    <col min="759" max="760" width="14.5" style="93" customWidth="1"/>
    <col min="761" max="761" width="13.875" style="93" customWidth="1"/>
    <col min="762" max="764" width="9" style="93"/>
    <col min="765" max="766" width="10.5" style="93" customWidth="1"/>
    <col min="767" max="1013" width="9" style="93"/>
    <col min="1014" max="1014" width="41.625" style="93" customWidth="1"/>
    <col min="1015" max="1016" width="14.5" style="93" customWidth="1"/>
    <col min="1017" max="1017" width="13.875" style="93" customWidth="1"/>
    <col min="1018" max="1020" width="9" style="93"/>
    <col min="1021" max="1022" width="10.5" style="93" customWidth="1"/>
    <col min="1023" max="1269" width="9" style="93"/>
    <col min="1270" max="1270" width="41.625" style="93" customWidth="1"/>
    <col min="1271" max="1272" width="14.5" style="93" customWidth="1"/>
    <col min="1273" max="1273" width="13.875" style="93" customWidth="1"/>
    <col min="1274" max="1276" width="9" style="93"/>
    <col min="1277" max="1278" width="10.5" style="93" customWidth="1"/>
    <col min="1279" max="1525" width="9" style="93"/>
    <col min="1526" max="1526" width="41.625" style="93" customWidth="1"/>
    <col min="1527" max="1528" width="14.5" style="93" customWidth="1"/>
    <col min="1529" max="1529" width="13.875" style="93" customWidth="1"/>
    <col min="1530" max="1532" width="9" style="93"/>
    <col min="1533" max="1534" width="10.5" style="93" customWidth="1"/>
    <col min="1535" max="1781" width="9" style="93"/>
    <col min="1782" max="1782" width="41.625" style="93" customWidth="1"/>
    <col min="1783" max="1784" width="14.5" style="93" customWidth="1"/>
    <col min="1785" max="1785" width="13.875" style="93" customWidth="1"/>
    <col min="1786" max="1788" width="9" style="93"/>
    <col min="1789" max="1790" width="10.5" style="93" customWidth="1"/>
    <col min="1791" max="2037" width="9" style="93"/>
    <col min="2038" max="2038" width="41.625" style="93" customWidth="1"/>
    <col min="2039" max="2040" width="14.5" style="93" customWidth="1"/>
    <col min="2041" max="2041" width="13.875" style="93" customWidth="1"/>
    <col min="2042" max="2044" width="9" style="93"/>
    <col min="2045" max="2046" width="10.5" style="93" customWidth="1"/>
    <col min="2047" max="2293" width="9" style="93"/>
    <col min="2294" max="2294" width="41.625" style="93" customWidth="1"/>
    <col min="2295" max="2296" width="14.5" style="93" customWidth="1"/>
    <col min="2297" max="2297" width="13.875" style="93" customWidth="1"/>
    <col min="2298" max="2300" width="9" style="93"/>
    <col min="2301" max="2302" width="10.5" style="93" customWidth="1"/>
    <col min="2303" max="2549" width="9" style="93"/>
    <col min="2550" max="2550" width="41.625" style="93" customWidth="1"/>
    <col min="2551" max="2552" width="14.5" style="93" customWidth="1"/>
    <col min="2553" max="2553" width="13.875" style="93" customWidth="1"/>
    <col min="2554" max="2556" width="9" style="93"/>
    <col min="2557" max="2558" width="10.5" style="93" customWidth="1"/>
    <col min="2559" max="2805" width="9" style="93"/>
    <col min="2806" max="2806" width="41.625" style="93" customWidth="1"/>
    <col min="2807" max="2808" width="14.5" style="93" customWidth="1"/>
    <col min="2809" max="2809" width="13.875" style="93" customWidth="1"/>
    <col min="2810" max="2812" width="9" style="93"/>
    <col min="2813" max="2814" width="10.5" style="93" customWidth="1"/>
    <col min="2815" max="3061" width="9" style="93"/>
    <col min="3062" max="3062" width="41.625" style="93" customWidth="1"/>
    <col min="3063" max="3064" width="14.5" style="93" customWidth="1"/>
    <col min="3065" max="3065" width="13.875" style="93" customWidth="1"/>
    <col min="3066" max="3068" width="9" style="93"/>
    <col min="3069" max="3070" width="10.5" style="93" customWidth="1"/>
    <col min="3071" max="3317" width="9" style="93"/>
    <col min="3318" max="3318" width="41.625" style="93" customWidth="1"/>
    <col min="3319" max="3320" width="14.5" style="93" customWidth="1"/>
    <col min="3321" max="3321" width="13.875" style="93" customWidth="1"/>
    <col min="3322" max="3324" width="9" style="93"/>
    <col min="3325" max="3326" width="10.5" style="93" customWidth="1"/>
    <col min="3327" max="3573" width="9" style="93"/>
    <col min="3574" max="3574" width="41.625" style="93" customWidth="1"/>
    <col min="3575" max="3576" width="14.5" style="93" customWidth="1"/>
    <col min="3577" max="3577" width="13.875" style="93" customWidth="1"/>
    <col min="3578" max="3580" width="9" style="93"/>
    <col min="3581" max="3582" width="10.5" style="93" customWidth="1"/>
    <col min="3583" max="3829" width="9" style="93"/>
    <col min="3830" max="3830" width="41.625" style="93" customWidth="1"/>
    <col min="3831" max="3832" width="14.5" style="93" customWidth="1"/>
    <col min="3833" max="3833" width="13.875" style="93" customWidth="1"/>
    <col min="3834" max="3836" width="9" style="93"/>
    <col min="3837" max="3838" width="10.5" style="93" customWidth="1"/>
    <col min="3839" max="4085" width="9" style="93"/>
    <col min="4086" max="4086" width="41.625" style="93" customWidth="1"/>
    <col min="4087" max="4088" width="14.5" style="93" customWidth="1"/>
    <col min="4089" max="4089" width="13.875" style="93" customWidth="1"/>
    <col min="4090" max="4092" width="9" style="93"/>
    <col min="4093" max="4094" width="10.5" style="93" customWidth="1"/>
    <col min="4095" max="4341" width="9" style="93"/>
    <col min="4342" max="4342" width="41.625" style="93" customWidth="1"/>
    <col min="4343" max="4344" width="14.5" style="93" customWidth="1"/>
    <col min="4345" max="4345" width="13.875" style="93" customWidth="1"/>
    <col min="4346" max="4348" width="9" style="93"/>
    <col min="4349" max="4350" width="10.5" style="93" customWidth="1"/>
    <col min="4351" max="4597" width="9" style="93"/>
    <col min="4598" max="4598" width="41.625" style="93" customWidth="1"/>
    <col min="4599" max="4600" width="14.5" style="93" customWidth="1"/>
    <col min="4601" max="4601" width="13.875" style="93" customWidth="1"/>
    <col min="4602" max="4604" width="9" style="93"/>
    <col min="4605" max="4606" width="10.5" style="93" customWidth="1"/>
    <col min="4607" max="4853" width="9" style="93"/>
    <col min="4854" max="4854" width="41.625" style="93" customWidth="1"/>
    <col min="4855" max="4856" width="14.5" style="93" customWidth="1"/>
    <col min="4857" max="4857" width="13.875" style="93" customWidth="1"/>
    <col min="4858" max="4860" width="9" style="93"/>
    <col min="4861" max="4862" width="10.5" style="93" customWidth="1"/>
    <col min="4863" max="5109" width="9" style="93"/>
    <col min="5110" max="5110" width="41.625" style="93" customWidth="1"/>
    <col min="5111" max="5112" width="14.5" style="93" customWidth="1"/>
    <col min="5113" max="5113" width="13.875" style="93" customWidth="1"/>
    <col min="5114" max="5116" width="9" style="93"/>
    <col min="5117" max="5118" width="10.5" style="93" customWidth="1"/>
    <col min="5119" max="5365" width="9" style="93"/>
    <col min="5366" max="5366" width="41.625" style="93" customWidth="1"/>
    <col min="5367" max="5368" width="14.5" style="93" customWidth="1"/>
    <col min="5369" max="5369" width="13.875" style="93" customWidth="1"/>
    <col min="5370" max="5372" width="9" style="93"/>
    <col min="5373" max="5374" width="10.5" style="93" customWidth="1"/>
    <col min="5375" max="5621" width="9" style="93"/>
    <col min="5622" max="5622" width="41.625" style="93" customWidth="1"/>
    <col min="5623" max="5624" width="14.5" style="93" customWidth="1"/>
    <col min="5625" max="5625" width="13.875" style="93" customWidth="1"/>
    <col min="5626" max="5628" width="9" style="93"/>
    <col min="5629" max="5630" width="10.5" style="93" customWidth="1"/>
    <col min="5631" max="5877" width="9" style="93"/>
    <col min="5878" max="5878" width="41.625" style="93" customWidth="1"/>
    <col min="5879" max="5880" width="14.5" style="93" customWidth="1"/>
    <col min="5881" max="5881" width="13.875" style="93" customWidth="1"/>
    <col min="5882" max="5884" width="9" style="93"/>
    <col min="5885" max="5886" width="10.5" style="93" customWidth="1"/>
    <col min="5887" max="6133" width="9" style="93"/>
    <col min="6134" max="6134" width="41.625" style="93" customWidth="1"/>
    <col min="6135" max="6136" width="14.5" style="93" customWidth="1"/>
    <col min="6137" max="6137" width="13.875" style="93" customWidth="1"/>
    <col min="6138" max="6140" width="9" style="93"/>
    <col min="6141" max="6142" width="10.5" style="93" customWidth="1"/>
    <col min="6143" max="6389" width="9" style="93"/>
    <col min="6390" max="6390" width="41.625" style="93" customWidth="1"/>
    <col min="6391" max="6392" width="14.5" style="93" customWidth="1"/>
    <col min="6393" max="6393" width="13.875" style="93" customWidth="1"/>
    <col min="6394" max="6396" width="9" style="93"/>
    <col min="6397" max="6398" width="10.5" style="93" customWidth="1"/>
    <col min="6399" max="6645" width="9" style="93"/>
    <col min="6646" max="6646" width="41.625" style="93" customWidth="1"/>
    <col min="6647" max="6648" width="14.5" style="93" customWidth="1"/>
    <col min="6649" max="6649" width="13.875" style="93" customWidth="1"/>
    <col min="6650" max="6652" width="9" style="93"/>
    <col min="6653" max="6654" width="10.5" style="93" customWidth="1"/>
    <col min="6655" max="6901" width="9" style="93"/>
    <col min="6902" max="6902" width="41.625" style="93" customWidth="1"/>
    <col min="6903" max="6904" width="14.5" style="93" customWidth="1"/>
    <col min="6905" max="6905" width="13.875" style="93" customWidth="1"/>
    <col min="6906" max="6908" width="9" style="93"/>
    <col min="6909" max="6910" width="10.5" style="93" customWidth="1"/>
    <col min="6911" max="7157" width="9" style="93"/>
    <col min="7158" max="7158" width="41.625" style="93" customWidth="1"/>
    <col min="7159" max="7160" width="14.5" style="93" customWidth="1"/>
    <col min="7161" max="7161" width="13.875" style="93" customWidth="1"/>
    <col min="7162" max="7164" width="9" style="93"/>
    <col min="7165" max="7166" width="10.5" style="93" customWidth="1"/>
    <col min="7167" max="7413" width="9" style="93"/>
    <col min="7414" max="7414" width="41.625" style="93" customWidth="1"/>
    <col min="7415" max="7416" width="14.5" style="93" customWidth="1"/>
    <col min="7417" max="7417" width="13.875" style="93" customWidth="1"/>
    <col min="7418" max="7420" width="9" style="93"/>
    <col min="7421" max="7422" width="10.5" style="93" customWidth="1"/>
    <col min="7423" max="7669" width="9" style="93"/>
    <col min="7670" max="7670" width="41.625" style="93" customWidth="1"/>
    <col min="7671" max="7672" width="14.5" style="93" customWidth="1"/>
    <col min="7673" max="7673" width="13.875" style="93" customWidth="1"/>
    <col min="7674" max="7676" width="9" style="93"/>
    <col min="7677" max="7678" width="10.5" style="93" customWidth="1"/>
    <col min="7679" max="7925" width="9" style="93"/>
    <col min="7926" max="7926" width="41.625" style="93" customWidth="1"/>
    <col min="7927" max="7928" width="14.5" style="93" customWidth="1"/>
    <col min="7929" max="7929" width="13.875" style="93" customWidth="1"/>
    <col min="7930" max="7932" width="9" style="93"/>
    <col min="7933" max="7934" width="10.5" style="93" customWidth="1"/>
    <col min="7935" max="8181" width="9" style="93"/>
    <col min="8182" max="8182" width="41.625" style="93" customWidth="1"/>
    <col min="8183" max="8184" width="14.5" style="93" customWidth="1"/>
    <col min="8185" max="8185" width="13.875" style="93" customWidth="1"/>
    <col min="8186" max="8188" width="9" style="93"/>
    <col min="8189" max="8190" width="10.5" style="93" customWidth="1"/>
    <col min="8191" max="8437" width="9" style="93"/>
    <col min="8438" max="8438" width="41.625" style="93" customWidth="1"/>
    <col min="8439" max="8440" width="14.5" style="93" customWidth="1"/>
    <col min="8441" max="8441" width="13.875" style="93" customWidth="1"/>
    <col min="8442" max="8444" width="9" style="93"/>
    <col min="8445" max="8446" width="10.5" style="93" customWidth="1"/>
    <col min="8447" max="8693" width="9" style="93"/>
    <col min="8694" max="8694" width="41.625" style="93" customWidth="1"/>
    <col min="8695" max="8696" width="14.5" style="93" customWidth="1"/>
    <col min="8697" max="8697" width="13.875" style="93" customWidth="1"/>
    <col min="8698" max="8700" width="9" style="93"/>
    <col min="8701" max="8702" width="10.5" style="93" customWidth="1"/>
    <col min="8703" max="8949" width="9" style="93"/>
    <col min="8950" max="8950" width="41.625" style="93" customWidth="1"/>
    <col min="8951" max="8952" width="14.5" style="93" customWidth="1"/>
    <col min="8953" max="8953" width="13.875" style="93" customWidth="1"/>
    <col min="8954" max="8956" width="9" style="93"/>
    <col min="8957" max="8958" width="10.5" style="93" customWidth="1"/>
    <col min="8959" max="9205" width="9" style="93"/>
    <col min="9206" max="9206" width="41.625" style="93" customWidth="1"/>
    <col min="9207" max="9208" width="14.5" style="93" customWidth="1"/>
    <col min="9209" max="9209" width="13.875" style="93" customWidth="1"/>
    <col min="9210" max="9212" width="9" style="93"/>
    <col min="9213" max="9214" width="10.5" style="93" customWidth="1"/>
    <col min="9215" max="9461" width="9" style="93"/>
    <col min="9462" max="9462" width="41.625" style="93" customWidth="1"/>
    <col min="9463" max="9464" width="14.5" style="93" customWidth="1"/>
    <col min="9465" max="9465" width="13.875" style="93" customWidth="1"/>
    <col min="9466" max="9468" width="9" style="93"/>
    <col min="9469" max="9470" width="10.5" style="93" customWidth="1"/>
    <col min="9471" max="9717" width="9" style="93"/>
    <col min="9718" max="9718" width="41.625" style="93" customWidth="1"/>
    <col min="9719" max="9720" width="14.5" style="93" customWidth="1"/>
    <col min="9721" max="9721" width="13.875" style="93" customWidth="1"/>
    <col min="9722" max="9724" width="9" style="93"/>
    <col min="9725" max="9726" width="10.5" style="93" customWidth="1"/>
    <col min="9727" max="9973" width="9" style="93"/>
    <col min="9974" max="9974" width="41.625" style="93" customWidth="1"/>
    <col min="9975" max="9976" width="14.5" style="93" customWidth="1"/>
    <col min="9977" max="9977" width="13.875" style="93" customWidth="1"/>
    <col min="9978" max="9980" width="9" style="93"/>
    <col min="9981" max="9982" width="10.5" style="93" customWidth="1"/>
    <col min="9983" max="10229" width="9" style="93"/>
    <col min="10230" max="10230" width="41.625" style="93" customWidth="1"/>
    <col min="10231" max="10232" width="14.5" style="93" customWidth="1"/>
    <col min="10233" max="10233" width="13.875" style="93" customWidth="1"/>
    <col min="10234" max="10236" width="9" style="93"/>
    <col min="10237" max="10238" width="10.5" style="93" customWidth="1"/>
    <col min="10239" max="10485" width="9" style="93"/>
    <col min="10486" max="10486" width="41.625" style="93" customWidth="1"/>
    <col min="10487" max="10488" width="14.5" style="93" customWidth="1"/>
    <col min="10489" max="10489" width="13.875" style="93" customWidth="1"/>
    <col min="10490" max="10492" width="9" style="93"/>
    <col min="10493" max="10494" width="10.5" style="93" customWidth="1"/>
    <col min="10495" max="10741" width="9" style="93"/>
    <col min="10742" max="10742" width="41.625" style="93" customWidth="1"/>
    <col min="10743" max="10744" width="14.5" style="93" customWidth="1"/>
    <col min="10745" max="10745" width="13.875" style="93" customWidth="1"/>
    <col min="10746" max="10748" width="9" style="93"/>
    <col min="10749" max="10750" width="10.5" style="93" customWidth="1"/>
    <col min="10751" max="10997" width="9" style="93"/>
    <col min="10998" max="10998" width="41.625" style="93" customWidth="1"/>
    <col min="10999" max="11000" width="14.5" style="93" customWidth="1"/>
    <col min="11001" max="11001" width="13.875" style="93" customWidth="1"/>
    <col min="11002" max="11004" width="9" style="93"/>
    <col min="11005" max="11006" width="10.5" style="93" customWidth="1"/>
    <col min="11007" max="11253" width="9" style="93"/>
    <col min="11254" max="11254" width="41.625" style="93" customWidth="1"/>
    <col min="11255" max="11256" width="14.5" style="93" customWidth="1"/>
    <col min="11257" max="11257" width="13.875" style="93" customWidth="1"/>
    <col min="11258" max="11260" width="9" style="93"/>
    <col min="11261" max="11262" width="10.5" style="93" customWidth="1"/>
    <col min="11263" max="11509" width="9" style="93"/>
    <col min="11510" max="11510" width="41.625" style="93" customWidth="1"/>
    <col min="11511" max="11512" width="14.5" style="93" customWidth="1"/>
    <col min="11513" max="11513" width="13.875" style="93" customWidth="1"/>
    <col min="11514" max="11516" width="9" style="93"/>
    <col min="11517" max="11518" width="10.5" style="93" customWidth="1"/>
    <col min="11519" max="11765" width="9" style="93"/>
    <col min="11766" max="11766" width="41.625" style="93" customWidth="1"/>
    <col min="11767" max="11768" width="14.5" style="93" customWidth="1"/>
    <col min="11769" max="11769" width="13.875" style="93" customWidth="1"/>
    <col min="11770" max="11772" width="9" style="93"/>
    <col min="11773" max="11774" width="10.5" style="93" customWidth="1"/>
    <col min="11775" max="12021" width="9" style="93"/>
    <col min="12022" max="12022" width="41.625" style="93" customWidth="1"/>
    <col min="12023" max="12024" width="14.5" style="93" customWidth="1"/>
    <col min="12025" max="12025" width="13.875" style="93" customWidth="1"/>
    <col min="12026" max="12028" width="9" style="93"/>
    <col min="12029" max="12030" width="10.5" style="93" customWidth="1"/>
    <col min="12031" max="12277" width="9" style="93"/>
    <col min="12278" max="12278" width="41.625" style="93" customWidth="1"/>
    <col min="12279" max="12280" width="14.5" style="93" customWidth="1"/>
    <col min="12281" max="12281" width="13.875" style="93" customWidth="1"/>
    <col min="12282" max="12284" width="9" style="93"/>
    <col min="12285" max="12286" width="10.5" style="93" customWidth="1"/>
    <col min="12287" max="12533" width="9" style="93"/>
    <col min="12534" max="12534" width="41.625" style="93" customWidth="1"/>
    <col min="12535" max="12536" width="14.5" style="93" customWidth="1"/>
    <col min="12537" max="12537" width="13.875" style="93" customWidth="1"/>
    <col min="12538" max="12540" width="9" style="93"/>
    <col min="12541" max="12542" width="10.5" style="93" customWidth="1"/>
    <col min="12543" max="12789" width="9" style="93"/>
    <col min="12790" max="12790" width="41.625" style="93" customWidth="1"/>
    <col min="12791" max="12792" width="14.5" style="93" customWidth="1"/>
    <col min="12793" max="12793" width="13.875" style="93" customWidth="1"/>
    <col min="12794" max="12796" width="9" style="93"/>
    <col min="12797" max="12798" width="10.5" style="93" customWidth="1"/>
    <col min="12799" max="13045" width="9" style="93"/>
    <col min="13046" max="13046" width="41.625" style="93" customWidth="1"/>
    <col min="13047" max="13048" width="14.5" style="93" customWidth="1"/>
    <col min="13049" max="13049" width="13.875" style="93" customWidth="1"/>
    <col min="13050" max="13052" width="9" style="93"/>
    <col min="13053" max="13054" width="10.5" style="93" customWidth="1"/>
    <col min="13055" max="13301" width="9" style="93"/>
    <col min="13302" max="13302" width="41.625" style="93" customWidth="1"/>
    <col min="13303" max="13304" width="14.5" style="93" customWidth="1"/>
    <col min="13305" max="13305" width="13.875" style="93" customWidth="1"/>
    <col min="13306" max="13308" width="9" style="93"/>
    <col min="13309" max="13310" width="10.5" style="93" customWidth="1"/>
    <col min="13311" max="13557" width="9" style="93"/>
    <col min="13558" max="13558" width="41.625" style="93" customWidth="1"/>
    <col min="13559" max="13560" width="14.5" style="93" customWidth="1"/>
    <col min="13561" max="13561" width="13.875" style="93" customWidth="1"/>
    <col min="13562" max="13564" width="9" style="93"/>
    <col min="13565" max="13566" width="10.5" style="93" customWidth="1"/>
    <col min="13567" max="13813" width="9" style="93"/>
    <col min="13814" max="13814" width="41.625" style="93" customWidth="1"/>
    <col min="13815" max="13816" width="14.5" style="93" customWidth="1"/>
    <col min="13817" max="13817" width="13.875" style="93" customWidth="1"/>
    <col min="13818" max="13820" width="9" style="93"/>
    <col min="13821" max="13822" width="10.5" style="93" customWidth="1"/>
    <col min="13823" max="14069" width="9" style="93"/>
    <col min="14070" max="14070" width="41.625" style="93" customWidth="1"/>
    <col min="14071" max="14072" width="14.5" style="93" customWidth="1"/>
    <col min="14073" max="14073" width="13.875" style="93" customWidth="1"/>
    <col min="14074" max="14076" width="9" style="93"/>
    <col min="14077" max="14078" width="10.5" style="93" customWidth="1"/>
    <col min="14079" max="14325" width="9" style="93"/>
    <col min="14326" max="14326" width="41.625" style="93" customWidth="1"/>
    <col min="14327" max="14328" width="14.5" style="93" customWidth="1"/>
    <col min="14329" max="14329" width="13.875" style="93" customWidth="1"/>
    <col min="14330" max="14332" width="9" style="93"/>
    <col min="14333" max="14334" width="10.5" style="93" customWidth="1"/>
    <col min="14335" max="14581" width="9" style="93"/>
    <col min="14582" max="14582" width="41.625" style="93" customWidth="1"/>
    <col min="14583" max="14584" width="14.5" style="93" customWidth="1"/>
    <col min="14585" max="14585" width="13.875" style="93" customWidth="1"/>
    <col min="14586" max="14588" width="9" style="93"/>
    <col min="14589" max="14590" width="10.5" style="93" customWidth="1"/>
    <col min="14591" max="14837" width="9" style="93"/>
    <col min="14838" max="14838" width="41.625" style="93" customWidth="1"/>
    <col min="14839" max="14840" width="14.5" style="93" customWidth="1"/>
    <col min="14841" max="14841" width="13.875" style="93" customWidth="1"/>
    <col min="14842" max="14844" width="9" style="93"/>
    <col min="14845" max="14846" width="10.5" style="93" customWidth="1"/>
    <col min="14847" max="15093" width="9" style="93"/>
    <col min="15094" max="15094" width="41.625" style="93" customWidth="1"/>
    <col min="15095" max="15096" width="14.5" style="93" customWidth="1"/>
    <col min="15097" max="15097" width="13.875" style="93" customWidth="1"/>
    <col min="15098" max="15100" width="9" style="93"/>
    <col min="15101" max="15102" width="10.5" style="93" customWidth="1"/>
    <col min="15103" max="15349" width="9" style="93"/>
    <col min="15350" max="15350" width="41.625" style="93" customWidth="1"/>
    <col min="15351" max="15352" width="14.5" style="93" customWidth="1"/>
    <col min="15353" max="15353" width="13.875" style="93" customWidth="1"/>
    <col min="15354" max="15356" width="9" style="93"/>
    <col min="15357" max="15358" width="10.5" style="93" customWidth="1"/>
    <col min="15359" max="15605" width="9" style="93"/>
    <col min="15606" max="15606" width="41.625" style="93" customWidth="1"/>
    <col min="15607" max="15608" width="14.5" style="93" customWidth="1"/>
    <col min="15609" max="15609" width="13.875" style="93" customWidth="1"/>
    <col min="15610" max="15612" width="9" style="93"/>
    <col min="15613" max="15614" width="10.5" style="93" customWidth="1"/>
    <col min="15615" max="15861" width="9" style="93"/>
    <col min="15862" max="15862" width="41.625" style="93" customWidth="1"/>
    <col min="15863" max="15864" width="14.5" style="93" customWidth="1"/>
    <col min="15865" max="15865" width="13.875" style="93" customWidth="1"/>
    <col min="15866" max="15868" width="9" style="93"/>
    <col min="15869" max="15870" width="10.5" style="93" customWidth="1"/>
    <col min="15871" max="16117" width="9" style="93"/>
    <col min="16118" max="16118" width="41.625" style="93" customWidth="1"/>
    <col min="16119" max="16120" width="14.5" style="93" customWidth="1"/>
    <col min="16121" max="16121" width="13.875" style="93" customWidth="1"/>
    <col min="16122" max="16124" width="9" style="93"/>
    <col min="16125" max="16126" width="10.5" style="93" customWidth="1"/>
    <col min="16127" max="16384" width="9" style="93"/>
  </cols>
  <sheetData>
    <row r="1" ht="45" customHeight="1" spans="1:4">
      <c r="A1" s="95" t="s">
        <v>1595</v>
      </c>
      <c r="B1" s="96"/>
      <c r="C1" s="96"/>
      <c r="D1" s="95"/>
    </row>
    <row r="2" ht="20.1" customHeight="1" spans="1:4">
      <c r="A2" s="97"/>
      <c r="B2" s="98"/>
      <c r="C2" s="99"/>
      <c r="D2" s="100" t="s">
        <v>1477</v>
      </c>
    </row>
    <row r="3" ht="45" customHeight="1" spans="1:4">
      <c r="A3" s="101" t="s">
        <v>1109</v>
      </c>
      <c r="B3" s="102" t="s">
        <v>1558</v>
      </c>
      <c r="C3" s="103" t="s">
        <v>4</v>
      </c>
      <c r="D3" s="103" t="s">
        <v>1559</v>
      </c>
    </row>
    <row r="4" ht="36" customHeight="1" spans="1:4">
      <c r="A4" s="104" t="s">
        <v>1580</v>
      </c>
      <c r="B4" s="105">
        <v>10522</v>
      </c>
      <c r="C4" s="105">
        <v>11058</v>
      </c>
      <c r="D4" s="106">
        <f>(C4-B4)/B4</f>
        <v>0.0509408857631629</v>
      </c>
    </row>
    <row r="5" ht="36" customHeight="1" spans="1:4">
      <c r="A5" s="107" t="s">
        <v>1581</v>
      </c>
      <c r="B5" s="108">
        <v>10099</v>
      </c>
      <c r="C5" s="108">
        <v>10630</v>
      </c>
      <c r="D5" s="106">
        <f t="shared" ref="D5:D24" si="0">(C5-B5)/B5</f>
        <v>0.0525794633131993</v>
      </c>
    </row>
    <row r="6" ht="36" customHeight="1" spans="1:4">
      <c r="A6" s="104" t="s">
        <v>1582</v>
      </c>
      <c r="B6" s="105">
        <v>17434</v>
      </c>
      <c r="C6" s="105">
        <v>18353</v>
      </c>
      <c r="D6" s="106">
        <f t="shared" si="0"/>
        <v>0.0527130893656074</v>
      </c>
    </row>
    <row r="7" ht="36" customHeight="1" spans="1:4">
      <c r="A7" s="107" t="s">
        <v>1581</v>
      </c>
      <c r="B7" s="109">
        <v>16855</v>
      </c>
      <c r="C7" s="109">
        <v>18203</v>
      </c>
      <c r="D7" s="106">
        <f t="shared" si="0"/>
        <v>0.0799762681696826</v>
      </c>
    </row>
    <row r="8" ht="36" customHeight="1" spans="1:4">
      <c r="A8" s="104" t="s">
        <v>1583</v>
      </c>
      <c r="B8" s="110">
        <v>2042</v>
      </c>
      <c r="C8" s="110">
        <v>1459</v>
      </c>
      <c r="D8" s="106">
        <f t="shared" si="0"/>
        <v>-0.285504407443683</v>
      </c>
    </row>
    <row r="9" ht="36" customHeight="1" spans="1:4">
      <c r="A9" s="107" t="s">
        <v>1581</v>
      </c>
      <c r="B9" s="111">
        <v>174</v>
      </c>
      <c r="C9" s="111">
        <v>196</v>
      </c>
      <c r="D9" s="106">
        <f t="shared" si="0"/>
        <v>0.126436781609195</v>
      </c>
    </row>
    <row r="10" ht="36" customHeight="1" spans="1:4">
      <c r="A10" s="104" t="s">
        <v>1584</v>
      </c>
      <c r="B10" s="112">
        <v>15945</v>
      </c>
      <c r="C10" s="112">
        <v>14834</v>
      </c>
      <c r="D10" s="106">
        <f t="shared" si="0"/>
        <v>-0.0696770147381624</v>
      </c>
    </row>
    <row r="11" ht="36" customHeight="1" spans="1:4">
      <c r="A11" s="107" t="s">
        <v>1581</v>
      </c>
      <c r="B11" s="109">
        <v>15281</v>
      </c>
      <c r="C11" s="113">
        <v>14819</v>
      </c>
      <c r="D11" s="106">
        <f t="shared" si="0"/>
        <v>-0.0302336234539624</v>
      </c>
    </row>
    <row r="12" ht="36" customHeight="1" spans="1:4">
      <c r="A12" s="104" t="s">
        <v>1585</v>
      </c>
      <c r="B12" s="112">
        <v>3599</v>
      </c>
      <c r="C12" s="112">
        <v>3113</v>
      </c>
      <c r="D12" s="106">
        <f t="shared" si="0"/>
        <v>-0.135037510419561</v>
      </c>
    </row>
    <row r="13" ht="36" customHeight="1" spans="1:4">
      <c r="A13" s="107" t="s">
        <v>1581</v>
      </c>
      <c r="B13" s="113">
        <v>2894</v>
      </c>
      <c r="C13" s="113">
        <v>3103</v>
      </c>
      <c r="D13" s="106">
        <f t="shared" si="0"/>
        <v>0.0722183828610919</v>
      </c>
    </row>
    <row r="14" ht="36" customHeight="1" spans="1:4">
      <c r="A14" s="104" t="s">
        <v>1586</v>
      </c>
      <c r="B14" s="114">
        <v>11877</v>
      </c>
      <c r="C14" s="114">
        <v>12349</v>
      </c>
      <c r="D14" s="106">
        <f t="shared" si="0"/>
        <v>0.0397406752546939</v>
      </c>
    </row>
    <row r="15" ht="36" customHeight="1" spans="1:4">
      <c r="A15" s="107" t="s">
        <v>1581</v>
      </c>
      <c r="B15" s="111">
        <v>10472</v>
      </c>
      <c r="C15" s="111">
        <v>10780</v>
      </c>
      <c r="D15" s="106">
        <f t="shared" si="0"/>
        <v>0.0294117647058824</v>
      </c>
    </row>
    <row r="16" ht="36" customHeight="1" spans="1:4">
      <c r="A16" s="104" t="s">
        <v>1587</v>
      </c>
      <c r="B16" s="112">
        <v>79060</v>
      </c>
      <c r="C16" s="112">
        <v>89829</v>
      </c>
      <c r="D16" s="106">
        <f t="shared" si="0"/>
        <v>0.136213002782697</v>
      </c>
    </row>
    <row r="17" ht="36" customHeight="1" spans="1:4">
      <c r="A17" s="107" t="s">
        <v>1581</v>
      </c>
      <c r="B17" s="113">
        <v>28803</v>
      </c>
      <c r="C17" s="113">
        <v>30473</v>
      </c>
      <c r="D17" s="106">
        <f t="shared" si="0"/>
        <v>0.0579800715203277</v>
      </c>
    </row>
    <row r="18" ht="36" customHeight="1" spans="1:4">
      <c r="A18" s="104" t="s">
        <v>1588</v>
      </c>
      <c r="B18" s="113"/>
      <c r="C18" s="112"/>
      <c r="D18" s="106"/>
    </row>
    <row r="19" ht="36" customHeight="1" spans="1:4">
      <c r="A19" s="107" t="s">
        <v>1581</v>
      </c>
      <c r="B19" s="113"/>
      <c r="C19" s="113"/>
      <c r="D19" s="106"/>
    </row>
    <row r="20" ht="36" customHeight="1" spans="1:4">
      <c r="A20" s="115" t="s">
        <v>1589</v>
      </c>
      <c r="B20" s="116">
        <f>SUM(B4,B6,B8,B10,B12,B14,B16,B18)</f>
        <v>140479</v>
      </c>
      <c r="C20" s="116">
        <f>SUM(C4,C6,C8,C10,C12,C14,C16,C18)</f>
        <v>150995</v>
      </c>
      <c r="D20" s="106">
        <f t="shared" si="0"/>
        <v>0.0748581638536721</v>
      </c>
    </row>
    <row r="21" ht="36" customHeight="1" spans="1:4">
      <c r="A21" s="107" t="s">
        <v>1590</v>
      </c>
      <c r="B21" s="116">
        <f>SUM(B5,B7,B9,B11,B13,B15,B17,B19)</f>
        <v>84578</v>
      </c>
      <c r="C21" s="116">
        <f>SUM(C5,C7,C9,C11,C13,C15,C17,C19)</f>
        <v>88204</v>
      </c>
      <c r="D21" s="106">
        <f t="shared" si="0"/>
        <v>0.0428716687554683</v>
      </c>
    </row>
    <row r="22" ht="36" customHeight="1" spans="1:4">
      <c r="A22" s="117" t="s">
        <v>1596</v>
      </c>
      <c r="B22" s="114"/>
      <c r="C22" s="116"/>
      <c r="D22" s="106"/>
    </row>
    <row r="23" ht="36" customHeight="1" spans="1:4">
      <c r="A23" s="117" t="s">
        <v>1592</v>
      </c>
      <c r="B23" s="116">
        <v>51167</v>
      </c>
      <c r="C23" s="116">
        <v>54583</v>
      </c>
      <c r="D23" s="106">
        <f t="shared" si="0"/>
        <v>0.0667617800535501</v>
      </c>
    </row>
    <row r="24" ht="36" customHeight="1" spans="1:4">
      <c r="A24" s="118" t="s">
        <v>1593</v>
      </c>
      <c r="B24" s="119">
        <f>B20+B23</f>
        <v>191646</v>
      </c>
      <c r="C24" s="119">
        <f>C20+C23</f>
        <v>205578</v>
      </c>
      <c r="D24" s="106">
        <f t="shared" si="0"/>
        <v>0.0726965342349958</v>
      </c>
    </row>
  </sheetData>
  <autoFilter ref="A3:D24">
    <extLst/>
  </autoFilter>
  <mergeCells count="1">
    <mergeCell ref="A1:D1"/>
  </mergeCells>
  <conditionalFormatting sqref="D4:D25">
    <cfRule type="cellIs" dxfId="3" priority="3" stopIfTrue="1" operator="lessThanOrEqual">
      <formula>-1</formula>
    </cfRule>
  </conditionalFormatting>
  <conditionalFormatting sqref="D16:D17">
    <cfRule type="cellIs" dxfId="5" priority="4" stopIfTrue="1" operator="lessThan">
      <formula>0</formula>
    </cfRule>
  </conditionalFormatting>
  <conditionalFormatting sqref="E16:E17">
    <cfRule type="cellIs" dxfId="5" priority="8"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G10"/>
  <sheetViews>
    <sheetView workbookViewId="0">
      <selection activeCell="D8" sqref="D8"/>
    </sheetView>
  </sheetViews>
  <sheetFormatPr defaultColWidth="10" defaultRowHeight="13.5" outlineLevelCol="6"/>
  <cols>
    <col min="1" max="1" width="24.625" style="60" customWidth="1"/>
    <col min="2" max="7" width="9.875" style="60" customWidth="1"/>
    <col min="8" max="8" width="9.75" style="60" customWidth="1"/>
    <col min="9" max="16384" width="10" style="60"/>
  </cols>
  <sheetData>
    <row r="1" ht="30" customHeight="1" spans="1:1">
      <c r="A1" s="87"/>
    </row>
    <row r="2" ht="28.7" customHeight="1" spans="1:7">
      <c r="A2" s="83" t="s">
        <v>1597</v>
      </c>
      <c r="B2" s="83"/>
      <c r="C2" s="83"/>
      <c r="D2" s="83"/>
      <c r="E2" s="83"/>
      <c r="F2" s="83"/>
      <c r="G2" s="83"/>
    </row>
    <row r="3" ht="23.1" customHeight="1" spans="1:7">
      <c r="A3" s="88"/>
      <c r="B3" s="88"/>
      <c r="F3" s="74" t="s">
        <v>1598</v>
      </c>
      <c r="G3" s="74"/>
    </row>
    <row r="4" ht="33" customHeight="1" spans="1:7">
      <c r="A4" s="65" t="s">
        <v>1599</v>
      </c>
      <c r="B4" s="65" t="s">
        <v>1600</v>
      </c>
      <c r="C4" s="65"/>
      <c r="D4" s="65"/>
      <c r="E4" s="65" t="s">
        <v>1601</v>
      </c>
      <c r="F4" s="65"/>
      <c r="G4" s="65"/>
    </row>
    <row r="5" ht="20.1" customHeight="1" spans="1:7">
      <c r="A5" s="65"/>
      <c r="B5" s="92"/>
      <c r="C5" s="65" t="s">
        <v>1602</v>
      </c>
      <c r="D5" s="65" t="s">
        <v>1603</v>
      </c>
      <c r="E5" s="92"/>
      <c r="F5" s="65" t="s">
        <v>1602</v>
      </c>
      <c r="G5" s="65" t="s">
        <v>1603</v>
      </c>
    </row>
    <row r="6" ht="20.1" customHeight="1" spans="1:7">
      <c r="A6" s="65" t="s">
        <v>1604</v>
      </c>
      <c r="B6" s="65" t="s">
        <v>1605</v>
      </c>
      <c r="C6" s="65" t="s">
        <v>1606</v>
      </c>
      <c r="D6" s="65" t="s">
        <v>1607</v>
      </c>
      <c r="E6" s="65" t="s">
        <v>1608</v>
      </c>
      <c r="F6" s="65" t="s">
        <v>1609</v>
      </c>
      <c r="G6" s="65" t="s">
        <v>1610</v>
      </c>
    </row>
    <row r="7" ht="19.9" customHeight="1" spans="1:7">
      <c r="A7" s="76" t="s">
        <v>1611</v>
      </c>
      <c r="B7" s="92">
        <f>SUM(C7:D7)</f>
        <v>39.7</v>
      </c>
      <c r="C7" s="92">
        <v>36.3</v>
      </c>
      <c r="D7" s="92">
        <v>3.4</v>
      </c>
      <c r="E7" s="92">
        <f>SUM(F7:G7)</f>
        <v>33.13</v>
      </c>
      <c r="F7" s="92">
        <v>29.83</v>
      </c>
      <c r="G7" s="92">
        <v>3.3</v>
      </c>
    </row>
    <row r="8" ht="19.9" customHeight="1" spans="1:7">
      <c r="A8" s="76" t="s">
        <v>1612</v>
      </c>
      <c r="B8" s="92">
        <f>SUM(C8:D8)</f>
        <v>39.7</v>
      </c>
      <c r="C8" s="92">
        <v>36.3</v>
      </c>
      <c r="D8" s="92">
        <v>3.4</v>
      </c>
      <c r="E8" s="92">
        <f>SUM(F8:G8)</f>
        <v>33.13</v>
      </c>
      <c r="F8" s="92">
        <v>29.83</v>
      </c>
      <c r="G8" s="92">
        <v>3.3</v>
      </c>
    </row>
    <row r="9" ht="18" customHeight="1" spans="1:7">
      <c r="A9" s="87" t="s">
        <v>1613</v>
      </c>
      <c r="B9" s="87"/>
      <c r="C9" s="87"/>
      <c r="D9" s="87"/>
      <c r="E9" s="87"/>
      <c r="F9" s="87"/>
      <c r="G9" s="87"/>
    </row>
    <row r="10" ht="18" customHeight="1" spans="1:7">
      <c r="A10" s="87" t="s">
        <v>1614</v>
      </c>
      <c r="B10" s="87"/>
      <c r="C10" s="87"/>
      <c r="D10" s="87"/>
      <c r="E10" s="87"/>
      <c r="F10" s="87"/>
      <c r="G10" s="87"/>
    </row>
  </sheetData>
  <mergeCells count="7">
    <mergeCell ref="A2:G2"/>
    <mergeCell ref="F3:G3"/>
    <mergeCell ref="B4:D4"/>
    <mergeCell ref="E4:G4"/>
    <mergeCell ref="A9:G9"/>
    <mergeCell ref="A10:G10"/>
    <mergeCell ref="A4:A5"/>
  </mergeCells>
  <printOptions horizontalCentered="1"/>
  <pageMargins left="0.709027777777778" right="0.709027777777778" top="0.75" bottom="0.75" header="0.309027777777778" footer="0.309027777777778"/>
  <pageSetup paperSize="9" fitToHeight="200"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G16"/>
  <sheetViews>
    <sheetView workbookViewId="0">
      <selection activeCell="B12" sqref="B12"/>
    </sheetView>
  </sheetViews>
  <sheetFormatPr defaultColWidth="10" defaultRowHeight="13.5" outlineLevelCol="6"/>
  <cols>
    <col min="1" max="1" width="53.125" style="60" customWidth="1"/>
    <col min="2" max="2" width="18.5" style="60" customWidth="1"/>
    <col min="3" max="3" width="16" style="60" customWidth="1"/>
    <col min="4" max="4" width="9.75" style="60" customWidth="1"/>
    <col min="5" max="16384" width="10" style="60"/>
  </cols>
  <sheetData>
    <row r="1" ht="23.1" customHeight="1"/>
    <row r="2" ht="14.25" customHeight="1" spans="1:1">
      <c r="A2" s="87"/>
    </row>
    <row r="3" ht="28.7" customHeight="1" spans="1:3">
      <c r="A3" s="83" t="s">
        <v>1615</v>
      </c>
      <c r="B3" s="83"/>
      <c r="C3" s="83"/>
    </row>
    <row r="4" ht="27" customHeight="1" spans="1:3">
      <c r="A4" s="88"/>
      <c r="B4" s="88"/>
      <c r="C4" s="74" t="s">
        <v>1598</v>
      </c>
    </row>
    <row r="5" ht="24" customHeight="1" spans="1:3">
      <c r="A5" s="65" t="s">
        <v>1616</v>
      </c>
      <c r="B5" s="65" t="s">
        <v>1551</v>
      </c>
      <c r="C5" s="65" t="s">
        <v>1617</v>
      </c>
    </row>
    <row r="6" ht="32.1" customHeight="1" spans="1:3">
      <c r="A6" s="67" t="s">
        <v>1618</v>
      </c>
      <c r="B6" s="89">
        <v>29.87</v>
      </c>
      <c r="C6" s="89">
        <v>29.87</v>
      </c>
    </row>
    <row r="7" ht="32.1" customHeight="1" spans="1:3">
      <c r="A7" s="67" t="s">
        <v>1619</v>
      </c>
      <c r="B7" s="89">
        <v>36.3</v>
      </c>
      <c r="C7" s="89">
        <v>36.3</v>
      </c>
    </row>
    <row r="8" ht="32.1" customHeight="1" spans="1:3">
      <c r="A8" s="67" t="s">
        <v>1620</v>
      </c>
      <c r="B8" s="89">
        <f>SUM(B9:B10)</f>
        <v>0.25</v>
      </c>
      <c r="C8" s="89">
        <f>SUM(C9:C10)</f>
        <v>0.25</v>
      </c>
    </row>
    <row r="9" ht="32.1" customHeight="1" spans="1:3">
      <c r="A9" s="67" t="s">
        <v>1621</v>
      </c>
      <c r="B9" s="89"/>
      <c r="C9" s="89"/>
    </row>
    <row r="10" ht="32.1" customHeight="1" spans="1:3">
      <c r="A10" s="67" t="s">
        <v>1622</v>
      </c>
      <c r="B10" s="89">
        <v>0.25</v>
      </c>
      <c r="C10" s="89">
        <v>0.25</v>
      </c>
    </row>
    <row r="11" ht="32.1" customHeight="1" spans="1:3">
      <c r="A11" s="67" t="s">
        <v>1623</v>
      </c>
      <c r="B11" s="89">
        <v>0.25</v>
      </c>
      <c r="C11" s="89">
        <v>0.25</v>
      </c>
    </row>
    <row r="12" ht="32.1" customHeight="1" spans="1:3">
      <c r="A12" s="67" t="s">
        <v>1624</v>
      </c>
      <c r="B12" s="89">
        <v>29.83</v>
      </c>
      <c r="C12" s="89">
        <v>29.83</v>
      </c>
    </row>
    <row r="13" ht="32.1" customHeight="1" spans="1:3">
      <c r="A13" s="67" t="s">
        <v>1625</v>
      </c>
      <c r="B13" s="90"/>
      <c r="C13" s="90"/>
    </row>
    <row r="14" ht="32.1" customHeight="1" spans="1:3">
      <c r="A14" s="67" t="s">
        <v>1626</v>
      </c>
      <c r="B14" s="90"/>
      <c r="C14" s="90"/>
    </row>
    <row r="15" ht="56.1" customHeight="1" spans="1:7">
      <c r="A15" s="72" t="s">
        <v>1627</v>
      </c>
      <c r="B15" s="72"/>
      <c r="C15" s="72"/>
      <c r="D15" s="88"/>
      <c r="E15" s="88"/>
      <c r="F15" s="88"/>
      <c r="G15" s="88"/>
    </row>
    <row r="16" spans="1:3">
      <c r="A16" s="88"/>
      <c r="B16" s="88"/>
      <c r="C16" s="88"/>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G16"/>
  <sheetViews>
    <sheetView workbookViewId="0">
      <selection activeCell="A11" sqref="A11"/>
    </sheetView>
  </sheetViews>
  <sheetFormatPr defaultColWidth="10" defaultRowHeight="13.5" outlineLevelCol="6"/>
  <cols>
    <col min="1" max="1" width="53.125" style="60" customWidth="1"/>
    <col min="2" max="2" width="18.5" style="60" customWidth="1"/>
    <col min="3" max="3" width="16" style="60" customWidth="1"/>
    <col min="4" max="4" width="9.75" style="60" customWidth="1"/>
    <col min="5" max="16384" width="10" style="60"/>
  </cols>
  <sheetData>
    <row r="1" ht="23.1" customHeight="1"/>
    <row r="2" ht="14.25" customHeight="1" spans="1:1">
      <c r="A2" s="87"/>
    </row>
    <row r="3" ht="28.7" customHeight="1" spans="1:3">
      <c r="A3" s="83" t="s">
        <v>1628</v>
      </c>
      <c r="B3" s="83"/>
      <c r="C3" s="83"/>
    </row>
    <row r="4" ht="27" customHeight="1" spans="1:3">
      <c r="A4" s="88"/>
      <c r="B4" s="88"/>
      <c r="C4" s="74" t="s">
        <v>1598</v>
      </c>
    </row>
    <row r="5" ht="24" customHeight="1" spans="1:3">
      <c r="A5" s="65" t="s">
        <v>1616</v>
      </c>
      <c r="B5" s="65" t="s">
        <v>1551</v>
      </c>
      <c r="C5" s="65" t="s">
        <v>1617</v>
      </c>
    </row>
    <row r="6" ht="32.1" customHeight="1" spans="1:3">
      <c r="A6" s="67" t="s">
        <v>1618</v>
      </c>
      <c r="B6" s="89">
        <v>29.87</v>
      </c>
      <c r="C6" s="89">
        <v>29.87</v>
      </c>
    </row>
    <row r="7" ht="32.1" customHeight="1" spans="1:3">
      <c r="A7" s="67" t="s">
        <v>1619</v>
      </c>
      <c r="B7" s="89">
        <v>36.3</v>
      </c>
      <c r="C7" s="89">
        <v>36.3</v>
      </c>
    </row>
    <row r="8" ht="32.1" customHeight="1" spans="1:3">
      <c r="A8" s="67" t="s">
        <v>1620</v>
      </c>
      <c r="B8" s="89">
        <f>SUM(B9:B10)</f>
        <v>0.25</v>
      </c>
      <c r="C8" s="89">
        <f>SUM(C9:C10)</f>
        <v>0.25</v>
      </c>
    </row>
    <row r="9" ht="32.1" customHeight="1" spans="1:3">
      <c r="A9" s="67" t="s">
        <v>1621</v>
      </c>
      <c r="B9" s="89"/>
      <c r="C9" s="89"/>
    </row>
    <row r="10" ht="32.1" customHeight="1" spans="1:3">
      <c r="A10" s="67" t="s">
        <v>1622</v>
      </c>
      <c r="B10" s="89">
        <v>0.25</v>
      </c>
      <c r="C10" s="89">
        <v>0.25</v>
      </c>
    </row>
    <row r="11" ht="32.1" customHeight="1" spans="1:3">
      <c r="A11" s="67" t="s">
        <v>1623</v>
      </c>
      <c r="B11" s="89">
        <v>0.25</v>
      </c>
      <c r="C11" s="89">
        <v>0.25</v>
      </c>
    </row>
    <row r="12" ht="32.1" customHeight="1" spans="1:3">
      <c r="A12" s="67" t="s">
        <v>1624</v>
      </c>
      <c r="B12" s="89">
        <v>29.83</v>
      </c>
      <c r="C12" s="89">
        <v>29.83</v>
      </c>
    </row>
    <row r="13" ht="32.1" customHeight="1" spans="1:3">
      <c r="A13" s="67" t="s">
        <v>1625</v>
      </c>
      <c r="B13" s="90"/>
      <c r="C13" s="90"/>
    </row>
    <row r="14" ht="32.1" customHeight="1" spans="1:3">
      <c r="A14" s="67" t="s">
        <v>1626</v>
      </c>
      <c r="B14" s="90"/>
      <c r="C14" s="90"/>
    </row>
    <row r="15" ht="56.1" customHeight="1" spans="1:7">
      <c r="A15" s="72" t="s">
        <v>1627</v>
      </c>
      <c r="B15" s="72"/>
      <c r="C15" s="72"/>
      <c r="D15" s="88"/>
      <c r="E15" s="88"/>
      <c r="F15" s="88"/>
      <c r="G15" s="88"/>
    </row>
    <row r="16" spans="1:3">
      <c r="A16" s="88"/>
      <c r="B16" s="88"/>
      <c r="C16" s="88"/>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C14"/>
  <sheetViews>
    <sheetView workbookViewId="0">
      <selection activeCell="A10" sqref="A10"/>
    </sheetView>
  </sheetViews>
  <sheetFormatPr defaultColWidth="10" defaultRowHeight="13.5" outlineLevelCol="2"/>
  <cols>
    <col min="1" max="1" width="51.125" style="60" customWidth="1"/>
    <col min="2" max="3" width="15.5" style="60" customWidth="1"/>
    <col min="4" max="4" width="9.75" style="60" customWidth="1"/>
    <col min="5" max="16384" width="10" style="60"/>
  </cols>
  <sheetData>
    <row r="1" ht="24" customHeight="1"/>
    <row r="2" ht="14.25" customHeight="1" spans="1:1">
      <c r="A2" s="87"/>
    </row>
    <row r="3" ht="28.7" customHeight="1" spans="1:3">
      <c r="A3" s="83" t="s">
        <v>1629</v>
      </c>
      <c r="B3" s="83"/>
      <c r="C3" s="83"/>
    </row>
    <row r="4" ht="24.95" customHeight="1" spans="1:3">
      <c r="A4" s="88"/>
      <c r="B4" s="88"/>
      <c r="C4" s="74" t="s">
        <v>1598</v>
      </c>
    </row>
    <row r="5" ht="32.1" customHeight="1" spans="1:3">
      <c r="A5" s="65" t="s">
        <v>1616</v>
      </c>
      <c r="B5" s="65" t="s">
        <v>1551</v>
      </c>
      <c r="C5" s="65" t="s">
        <v>1617</v>
      </c>
    </row>
    <row r="6" ht="32.1" customHeight="1" spans="1:3">
      <c r="A6" s="67" t="s">
        <v>1630</v>
      </c>
      <c r="B6" s="89">
        <v>1.3</v>
      </c>
      <c r="C6" s="89">
        <v>1.3</v>
      </c>
    </row>
    <row r="7" ht="32.1" customHeight="1" spans="1:3">
      <c r="A7" s="67" t="s">
        <v>1631</v>
      </c>
      <c r="B7" s="89">
        <v>3.4</v>
      </c>
      <c r="C7" s="89">
        <v>3.4</v>
      </c>
    </row>
    <row r="8" ht="32.1" customHeight="1" spans="1:3">
      <c r="A8" s="67" t="s">
        <v>1632</v>
      </c>
      <c r="B8" s="89">
        <v>2</v>
      </c>
      <c r="C8" s="89">
        <v>2</v>
      </c>
    </row>
    <row r="9" ht="32.1" customHeight="1" spans="1:3">
      <c r="A9" s="67" t="s">
        <v>1633</v>
      </c>
      <c r="B9" s="89"/>
      <c r="C9" s="89"/>
    </row>
    <row r="10" ht="32.1" customHeight="1" spans="1:3">
      <c r="A10" s="67" t="s">
        <v>1634</v>
      </c>
      <c r="B10" s="89">
        <v>3.3</v>
      </c>
      <c r="C10" s="89">
        <v>3.3</v>
      </c>
    </row>
    <row r="11" ht="32.1" customHeight="1" spans="1:3">
      <c r="A11" s="67" t="s">
        <v>1635</v>
      </c>
      <c r="B11" s="90"/>
      <c r="C11" s="90"/>
    </row>
    <row r="12" ht="32.1" customHeight="1" spans="1:3">
      <c r="A12" s="67" t="s">
        <v>1636</v>
      </c>
      <c r="B12" s="90"/>
      <c r="C12" s="90"/>
    </row>
    <row r="13" ht="59.1" customHeight="1" spans="1:3">
      <c r="A13" s="72" t="s">
        <v>1637</v>
      </c>
      <c r="B13" s="72"/>
      <c r="C13" s="72"/>
    </row>
    <row r="14" ht="30.95" customHeight="1" spans="1:3">
      <c r="A14" s="91"/>
      <c r="B14" s="91"/>
      <c r="C14" s="91"/>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C14"/>
  <sheetViews>
    <sheetView workbookViewId="0">
      <selection activeCell="F6" sqref="F6"/>
    </sheetView>
  </sheetViews>
  <sheetFormatPr defaultColWidth="10" defaultRowHeight="13.5" outlineLevelCol="2"/>
  <cols>
    <col min="1" max="1" width="51.125" style="60" customWidth="1"/>
    <col min="2" max="3" width="15.5" style="60" customWidth="1"/>
    <col min="4" max="4" width="9.75" style="60" customWidth="1"/>
    <col min="5" max="16384" width="10" style="60"/>
  </cols>
  <sheetData>
    <row r="1" ht="24" customHeight="1"/>
    <row r="2" ht="14.25" customHeight="1" spans="1:1">
      <c r="A2" s="87"/>
    </row>
    <row r="3" ht="28.7" customHeight="1" spans="1:3">
      <c r="A3" s="83" t="s">
        <v>1638</v>
      </c>
      <c r="B3" s="83"/>
      <c r="C3" s="83"/>
    </row>
    <row r="4" ht="24.95" customHeight="1" spans="1:3">
      <c r="A4" s="88"/>
      <c r="B4" s="88"/>
      <c r="C4" s="74" t="s">
        <v>1598</v>
      </c>
    </row>
    <row r="5" ht="32.1" customHeight="1" spans="1:3">
      <c r="A5" s="65" t="s">
        <v>1616</v>
      </c>
      <c r="B5" s="65" t="s">
        <v>1551</v>
      </c>
      <c r="C5" s="65" t="s">
        <v>1617</v>
      </c>
    </row>
    <row r="6" ht="32.1" customHeight="1" spans="1:3">
      <c r="A6" s="67" t="s">
        <v>1630</v>
      </c>
      <c r="B6" s="89">
        <v>1.3</v>
      </c>
      <c r="C6" s="89">
        <v>1.3</v>
      </c>
    </row>
    <row r="7" ht="32.1" customHeight="1" spans="1:3">
      <c r="A7" s="67" t="s">
        <v>1631</v>
      </c>
      <c r="B7" s="89">
        <v>3.4</v>
      </c>
      <c r="C7" s="89">
        <v>3.4</v>
      </c>
    </row>
    <row r="8" ht="32.1" customHeight="1" spans="1:3">
      <c r="A8" s="67" t="s">
        <v>1632</v>
      </c>
      <c r="B8" s="89">
        <v>2</v>
      </c>
      <c r="C8" s="89">
        <v>2</v>
      </c>
    </row>
    <row r="9" ht="32.1" customHeight="1" spans="1:3">
      <c r="A9" s="67" t="s">
        <v>1633</v>
      </c>
      <c r="B9" s="89"/>
      <c r="C9" s="89"/>
    </row>
    <row r="10" ht="32.1" customHeight="1" spans="1:3">
      <c r="A10" s="67" t="s">
        <v>1634</v>
      </c>
      <c r="B10" s="89">
        <v>3.3</v>
      </c>
      <c r="C10" s="89">
        <v>3.3</v>
      </c>
    </row>
    <row r="11" ht="32.1" customHeight="1" spans="1:3">
      <c r="A11" s="67" t="s">
        <v>1635</v>
      </c>
      <c r="B11" s="90"/>
      <c r="C11" s="90"/>
    </row>
    <row r="12" ht="32.1" customHeight="1" spans="1:3">
      <c r="A12" s="67" t="s">
        <v>1636</v>
      </c>
      <c r="B12" s="90"/>
      <c r="C12" s="90"/>
    </row>
    <row r="13" ht="59.1" customHeight="1" spans="1:3">
      <c r="A13" s="72" t="s">
        <v>1637</v>
      </c>
      <c r="B13" s="72"/>
      <c r="C13" s="72"/>
    </row>
    <row r="14" ht="30.95" customHeight="1" spans="1:3">
      <c r="A14" s="91"/>
      <c r="B14" s="91"/>
      <c r="C14" s="91"/>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D28"/>
  <sheetViews>
    <sheetView workbookViewId="0">
      <selection activeCell="G19" sqref="G19:G20"/>
    </sheetView>
  </sheetViews>
  <sheetFormatPr defaultColWidth="10" defaultRowHeight="13.5" outlineLevelCol="3"/>
  <cols>
    <col min="1" max="1" width="30" style="60" customWidth="1"/>
    <col min="2" max="2" width="14.5" style="60" customWidth="1"/>
    <col min="3" max="4" width="18.625" style="60" customWidth="1"/>
    <col min="5" max="5" width="9.75" style="60" customWidth="1"/>
    <col min="6" max="16384" width="10" style="60"/>
  </cols>
  <sheetData>
    <row r="1" ht="21.95" customHeight="1"/>
    <row r="2" ht="14.25" customHeight="1" spans="1:1">
      <c r="A2" s="72"/>
    </row>
    <row r="3" ht="28.7" customHeight="1" spans="1:4">
      <c r="A3" s="83" t="s">
        <v>1639</v>
      </c>
      <c r="B3" s="83"/>
      <c r="C3" s="83"/>
      <c r="D3" s="83"/>
    </row>
    <row r="4" ht="18" customHeight="1" spans="4:4">
      <c r="D4" s="74" t="s">
        <v>1598</v>
      </c>
    </row>
    <row r="5" ht="21.95" customHeight="1" spans="1:4">
      <c r="A5" s="65" t="s">
        <v>1616</v>
      </c>
      <c r="B5" s="65" t="s">
        <v>1640</v>
      </c>
      <c r="C5" s="65" t="s">
        <v>1641</v>
      </c>
      <c r="D5" s="65" t="s">
        <v>1642</v>
      </c>
    </row>
    <row r="6" ht="19.9" customHeight="1" spans="1:4">
      <c r="A6" s="84" t="s">
        <v>1643</v>
      </c>
      <c r="B6" s="76" t="s">
        <v>1644</v>
      </c>
      <c r="C6" s="78"/>
      <c r="D6" s="85">
        <f>D7+D9</f>
        <v>2.25</v>
      </c>
    </row>
    <row r="7" ht="19.9" customHeight="1" spans="1:4">
      <c r="A7" s="86" t="s">
        <v>1645</v>
      </c>
      <c r="B7" s="76" t="s">
        <v>1606</v>
      </c>
      <c r="C7" s="78"/>
      <c r="D7" s="85">
        <v>0.25</v>
      </c>
    </row>
    <row r="8" ht="19.9" customHeight="1" spans="1:4">
      <c r="A8" s="86" t="s">
        <v>1646</v>
      </c>
      <c r="B8" s="76" t="s">
        <v>1607</v>
      </c>
      <c r="C8" s="78"/>
      <c r="D8" s="85">
        <v>0.25</v>
      </c>
    </row>
    <row r="9" ht="19.9" customHeight="1" spans="1:4">
      <c r="A9" s="86" t="s">
        <v>1647</v>
      </c>
      <c r="B9" s="76" t="s">
        <v>1648</v>
      </c>
      <c r="C9" s="78"/>
      <c r="D9" s="85">
        <v>2</v>
      </c>
    </row>
    <row r="10" ht="19.9" customHeight="1" spans="1:4">
      <c r="A10" s="86" t="s">
        <v>1646</v>
      </c>
      <c r="B10" s="76" t="s">
        <v>1609</v>
      </c>
      <c r="C10" s="78"/>
      <c r="D10" s="85">
        <v>2</v>
      </c>
    </row>
    <row r="11" ht="19.9" customHeight="1" spans="1:4">
      <c r="A11" s="84" t="s">
        <v>1649</v>
      </c>
      <c r="B11" s="76" t="s">
        <v>1650</v>
      </c>
      <c r="C11" s="78"/>
      <c r="D11" s="85">
        <f>SUM(D12:D13)</f>
        <v>0.25</v>
      </c>
    </row>
    <row r="12" ht="19.9" customHeight="1" spans="1:4">
      <c r="A12" s="86" t="s">
        <v>1645</v>
      </c>
      <c r="B12" s="76" t="s">
        <v>1651</v>
      </c>
      <c r="C12" s="78"/>
      <c r="D12" s="85">
        <v>0.25</v>
      </c>
    </row>
    <row r="13" ht="19.9" customHeight="1" spans="1:4">
      <c r="A13" s="86" t="s">
        <v>1647</v>
      </c>
      <c r="B13" s="76" t="s">
        <v>1652</v>
      </c>
      <c r="C13" s="78"/>
      <c r="D13" s="85"/>
    </row>
    <row r="14" ht="19.9" customHeight="1" spans="1:4">
      <c r="A14" s="84" t="s">
        <v>1653</v>
      </c>
      <c r="B14" s="76" t="s">
        <v>1654</v>
      </c>
      <c r="C14" s="78"/>
      <c r="D14" s="85">
        <f>SUM(D15:D16)</f>
        <v>1.06</v>
      </c>
    </row>
    <row r="15" ht="19.9" customHeight="1" spans="1:4">
      <c r="A15" s="86" t="s">
        <v>1645</v>
      </c>
      <c r="B15" s="76" t="s">
        <v>1655</v>
      </c>
      <c r="C15" s="78"/>
      <c r="D15" s="85">
        <v>1.01</v>
      </c>
    </row>
    <row r="16" ht="19.9" customHeight="1" spans="1:4">
      <c r="A16" s="86" t="s">
        <v>1647</v>
      </c>
      <c r="B16" s="76" t="s">
        <v>1656</v>
      </c>
      <c r="C16" s="78"/>
      <c r="D16" s="85">
        <v>0.05</v>
      </c>
    </row>
    <row r="17" ht="19.9" customHeight="1" spans="1:4">
      <c r="A17" s="84" t="s">
        <v>1657</v>
      </c>
      <c r="B17" s="76" t="s">
        <v>1658</v>
      </c>
      <c r="C17" s="78"/>
      <c r="D17" s="85">
        <f>D18+D21</f>
        <v>2.31</v>
      </c>
    </row>
    <row r="18" ht="19.9" customHeight="1" spans="1:4">
      <c r="A18" s="86" t="s">
        <v>1645</v>
      </c>
      <c r="B18" s="76" t="s">
        <v>1659</v>
      </c>
      <c r="C18" s="78"/>
      <c r="D18" s="85">
        <f>SUM(D19:D20)</f>
        <v>1.99</v>
      </c>
    </row>
    <row r="19" ht="19.9" customHeight="1" spans="1:4">
      <c r="A19" s="86" t="s">
        <v>1660</v>
      </c>
      <c r="B19" s="76"/>
      <c r="C19" s="78"/>
      <c r="D19" s="85">
        <v>1.99</v>
      </c>
    </row>
    <row r="20" ht="19.9" customHeight="1" spans="1:4">
      <c r="A20" s="86" t="s">
        <v>1661</v>
      </c>
      <c r="B20" s="76" t="s">
        <v>1662</v>
      </c>
      <c r="C20" s="78"/>
      <c r="D20" s="85"/>
    </row>
    <row r="21" ht="19.9" customHeight="1" spans="1:4">
      <c r="A21" s="86" t="s">
        <v>1647</v>
      </c>
      <c r="B21" s="76" t="s">
        <v>1663</v>
      </c>
      <c r="C21" s="78"/>
      <c r="D21" s="85">
        <v>0.32</v>
      </c>
    </row>
    <row r="22" ht="19.9" customHeight="1" spans="1:4">
      <c r="A22" s="86" t="s">
        <v>1660</v>
      </c>
      <c r="B22" s="76"/>
      <c r="C22" s="78"/>
      <c r="D22" s="85">
        <v>0.32</v>
      </c>
    </row>
    <row r="23" ht="19.9" customHeight="1" spans="1:4">
      <c r="A23" s="86" t="s">
        <v>1664</v>
      </c>
      <c r="B23" s="76" t="s">
        <v>1665</v>
      </c>
      <c r="C23" s="78"/>
      <c r="D23" s="85"/>
    </row>
    <row r="24" ht="19.9" customHeight="1" spans="1:4">
      <c r="A24" s="84" t="s">
        <v>1666</v>
      </c>
      <c r="B24" s="76" t="s">
        <v>1667</v>
      </c>
      <c r="C24" s="78"/>
      <c r="D24" s="85">
        <f>SUM(D25:D26)</f>
        <v>1.53</v>
      </c>
    </row>
    <row r="25" ht="19.9" customHeight="1" spans="1:4">
      <c r="A25" s="86" t="s">
        <v>1645</v>
      </c>
      <c r="B25" s="76" t="s">
        <v>1668</v>
      </c>
      <c r="C25" s="78"/>
      <c r="D25" s="85">
        <v>1.19</v>
      </c>
    </row>
    <row r="26" ht="19.9" customHeight="1" spans="1:4">
      <c r="A26" s="86" t="s">
        <v>1647</v>
      </c>
      <c r="B26" s="76" t="s">
        <v>1669</v>
      </c>
      <c r="C26" s="78"/>
      <c r="D26" s="85">
        <v>0.34</v>
      </c>
    </row>
    <row r="27" ht="59.1" customHeight="1" spans="1:4">
      <c r="A27" s="87" t="s">
        <v>1670</v>
      </c>
      <c r="B27" s="87"/>
      <c r="C27" s="87"/>
      <c r="D27" s="87"/>
    </row>
    <row r="28" ht="24.95" customHeight="1" spans="1:4">
      <c r="A28" s="87"/>
      <c r="B28" s="87"/>
      <c r="C28" s="87"/>
      <c r="D28" s="87"/>
    </row>
  </sheetData>
  <mergeCells count="3">
    <mergeCell ref="A3:D3"/>
    <mergeCell ref="A27:D27"/>
    <mergeCell ref="A28:D28"/>
  </mergeCells>
  <printOptions horizontalCentered="1"/>
  <pageMargins left="0.709027777777778" right="0.709027777777778" top="0.75" bottom="0.75" header="0.309027777777778" footer="0.309027777777778"/>
  <pageSetup paperSize="9" fitToHeight="20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40"/>
  <sheetViews>
    <sheetView showZeros="0" view="pageBreakPreview" zoomScale="80" zoomScaleNormal="90" workbookViewId="0">
      <pane ySplit="3" topLeftCell="A4" activePane="bottomLeft" state="frozen"/>
      <selection/>
      <selection pane="bottomLeft" activeCell="A2" sqref="A2"/>
    </sheetView>
  </sheetViews>
  <sheetFormatPr defaultColWidth="9" defaultRowHeight="14.25" outlineLevelCol="3"/>
  <cols>
    <col min="1" max="1" width="50.75" style="177" customWidth="1"/>
    <col min="2" max="4" width="21.625" style="177" customWidth="1"/>
    <col min="5" max="16384" width="9" style="191"/>
  </cols>
  <sheetData>
    <row r="1" ht="45" customHeight="1" spans="1:4">
      <c r="A1" s="314" t="s">
        <v>76</v>
      </c>
      <c r="B1" s="314"/>
      <c r="C1" s="314"/>
      <c r="D1" s="314"/>
    </row>
    <row r="2" ht="18.95" customHeight="1" spans="1:4">
      <c r="A2" s="315"/>
      <c r="B2" s="316"/>
      <c r="C2" s="316"/>
      <c r="D2" s="404" t="s">
        <v>1</v>
      </c>
    </row>
    <row r="3" s="402" customFormat="1" ht="45" customHeight="1" spans="1:4">
      <c r="A3" s="318" t="s">
        <v>2</v>
      </c>
      <c r="B3" s="102" t="s">
        <v>77</v>
      </c>
      <c r="C3" s="102" t="s">
        <v>4</v>
      </c>
      <c r="D3" s="102" t="s">
        <v>78</v>
      </c>
    </row>
    <row r="4" ht="32.1" customHeight="1" spans="1:4">
      <c r="A4" s="405" t="s">
        <v>6</v>
      </c>
      <c r="B4" s="139">
        <f>SUM(B5:B19)</f>
        <v>109034</v>
      </c>
      <c r="C4" s="139">
        <f>SUM(C5:C19)</f>
        <v>110400</v>
      </c>
      <c r="D4" s="284">
        <f>(C4-B4)/B4</f>
        <v>0.012528202212154</v>
      </c>
    </row>
    <row r="5" ht="32.1" customHeight="1" spans="1:4">
      <c r="A5" s="406" t="s">
        <v>7</v>
      </c>
      <c r="B5" s="133">
        <v>60400</v>
      </c>
      <c r="C5" s="393">
        <v>55000</v>
      </c>
      <c r="D5" s="284">
        <f t="shared" ref="D5:D40" si="0">(C5-B5)/B5</f>
        <v>-0.0894039735099338</v>
      </c>
    </row>
    <row r="6" ht="32.1" customHeight="1" spans="1:4">
      <c r="A6" s="406" t="s">
        <v>8</v>
      </c>
      <c r="B6" s="133">
        <v>1250</v>
      </c>
      <c r="C6" s="393">
        <v>1600</v>
      </c>
      <c r="D6" s="284">
        <f t="shared" si="0"/>
        <v>0.28</v>
      </c>
    </row>
    <row r="7" ht="32.1" customHeight="1" spans="1:4">
      <c r="A7" s="406" t="s">
        <v>9</v>
      </c>
      <c r="B7" s="133">
        <v>2000</v>
      </c>
      <c r="C7" s="393">
        <v>3000</v>
      </c>
      <c r="D7" s="284">
        <f t="shared" si="0"/>
        <v>0.5</v>
      </c>
    </row>
    <row r="8" ht="32.1" customHeight="1" spans="1:4">
      <c r="A8" s="406" t="s">
        <v>10</v>
      </c>
      <c r="B8" s="133">
        <v>22640</v>
      </c>
      <c r="C8" s="393">
        <v>24000</v>
      </c>
      <c r="D8" s="284">
        <f t="shared" si="0"/>
        <v>0.0600706713780919</v>
      </c>
    </row>
    <row r="9" ht="32.1" customHeight="1" spans="1:4">
      <c r="A9" s="406" t="s">
        <v>11</v>
      </c>
      <c r="B9" s="133">
        <v>2620</v>
      </c>
      <c r="C9" s="393">
        <v>2000</v>
      </c>
      <c r="D9" s="284">
        <f t="shared" si="0"/>
        <v>-0.236641221374046</v>
      </c>
    </row>
    <row r="10" ht="32.1" customHeight="1" spans="1:4">
      <c r="A10" s="406" t="s">
        <v>12</v>
      </c>
      <c r="B10" s="133">
        <v>2700</v>
      </c>
      <c r="C10" s="393">
        <v>3000</v>
      </c>
      <c r="D10" s="284">
        <f t="shared" si="0"/>
        <v>0.111111111111111</v>
      </c>
    </row>
    <row r="11" ht="32.1" customHeight="1" spans="1:4">
      <c r="A11" s="406" t="s">
        <v>13</v>
      </c>
      <c r="B11" s="133">
        <v>1000</v>
      </c>
      <c r="C11" s="393">
        <v>1000</v>
      </c>
      <c r="D11" s="284">
        <f t="shared" si="0"/>
        <v>0</v>
      </c>
    </row>
    <row r="12" ht="32.1" customHeight="1" spans="1:4">
      <c r="A12" s="406" t="s">
        <v>14</v>
      </c>
      <c r="B12" s="133">
        <v>1090</v>
      </c>
      <c r="C12" s="393">
        <v>1600</v>
      </c>
      <c r="D12" s="284">
        <f t="shared" si="0"/>
        <v>0.467889908256881</v>
      </c>
    </row>
    <row r="13" ht="32.1" customHeight="1" spans="1:4">
      <c r="A13" s="406" t="s">
        <v>15</v>
      </c>
      <c r="B13" s="133">
        <v>350</v>
      </c>
      <c r="C13" s="393">
        <v>800</v>
      </c>
      <c r="D13" s="284">
        <f t="shared" si="0"/>
        <v>1.28571428571429</v>
      </c>
    </row>
    <row r="14" ht="32.1" customHeight="1" spans="1:4">
      <c r="A14" s="406" t="s">
        <v>16</v>
      </c>
      <c r="B14" s="133">
        <v>1480</v>
      </c>
      <c r="C14" s="393">
        <v>1500</v>
      </c>
      <c r="D14" s="284">
        <f t="shared" si="0"/>
        <v>0.0135135135135135</v>
      </c>
    </row>
    <row r="15" ht="32.1" customHeight="1" spans="1:4">
      <c r="A15" s="406" t="s">
        <v>17</v>
      </c>
      <c r="B15" s="133">
        <v>585</v>
      </c>
      <c r="C15" s="393">
        <v>1000</v>
      </c>
      <c r="D15" s="284">
        <f t="shared" si="0"/>
        <v>0.709401709401709</v>
      </c>
    </row>
    <row r="16" ht="32.1" customHeight="1" spans="1:4">
      <c r="A16" s="406" t="s">
        <v>18</v>
      </c>
      <c r="B16" s="133">
        <v>1701</v>
      </c>
      <c r="C16" s="393">
        <v>3000</v>
      </c>
      <c r="D16" s="284">
        <f t="shared" si="0"/>
        <v>0.763668430335097</v>
      </c>
    </row>
    <row r="17" ht="32.1" customHeight="1" spans="1:4">
      <c r="A17" s="406" t="s">
        <v>19</v>
      </c>
      <c r="B17" s="133">
        <v>8318</v>
      </c>
      <c r="C17" s="393">
        <v>8400</v>
      </c>
      <c r="D17" s="284">
        <f t="shared" si="0"/>
        <v>0.00985813897571532</v>
      </c>
    </row>
    <row r="18" ht="32.1" customHeight="1" spans="1:4">
      <c r="A18" s="406" t="s">
        <v>20</v>
      </c>
      <c r="B18" s="133">
        <v>2900</v>
      </c>
      <c r="C18" s="393">
        <v>4500</v>
      </c>
      <c r="D18" s="284">
        <f t="shared" si="0"/>
        <v>0.551724137931034</v>
      </c>
    </row>
    <row r="19" ht="32.1" customHeight="1" spans="1:4">
      <c r="A19" s="406" t="s">
        <v>21</v>
      </c>
      <c r="B19" s="133"/>
      <c r="C19" s="393"/>
      <c r="D19" s="284"/>
    </row>
    <row r="20" ht="32.1" customHeight="1" spans="1:4">
      <c r="A20" s="405" t="s">
        <v>22</v>
      </c>
      <c r="B20" s="139">
        <f>SUM(B21:B28)</f>
        <v>20566</v>
      </c>
      <c r="C20" s="139">
        <f>SUM(C21:C28)</f>
        <v>26600</v>
      </c>
      <c r="D20" s="284">
        <f t="shared" si="0"/>
        <v>0.293396868618108</v>
      </c>
    </row>
    <row r="21" ht="32.1" customHeight="1" spans="1:4">
      <c r="A21" s="406" t="s">
        <v>23</v>
      </c>
      <c r="B21" s="133">
        <v>4046</v>
      </c>
      <c r="C21" s="393">
        <v>4000</v>
      </c>
      <c r="D21" s="284">
        <f t="shared" si="0"/>
        <v>-0.0113692535837865</v>
      </c>
    </row>
    <row r="22" ht="32.1" customHeight="1" spans="1:4">
      <c r="A22" s="407" t="s">
        <v>24</v>
      </c>
      <c r="B22" s="133">
        <v>2300</v>
      </c>
      <c r="C22" s="393">
        <v>5000</v>
      </c>
      <c r="D22" s="284">
        <f t="shared" si="0"/>
        <v>1.17391304347826</v>
      </c>
    </row>
    <row r="23" ht="32.1" customHeight="1" spans="1:4">
      <c r="A23" s="406" t="s">
        <v>25</v>
      </c>
      <c r="B23" s="133">
        <v>2000</v>
      </c>
      <c r="C23" s="393">
        <v>2500</v>
      </c>
      <c r="D23" s="284">
        <f t="shared" si="0"/>
        <v>0.25</v>
      </c>
    </row>
    <row r="24" ht="32.1" customHeight="1" spans="1:4">
      <c r="A24" s="406" t="s">
        <v>26</v>
      </c>
      <c r="B24" s="133"/>
      <c r="C24" s="393"/>
      <c r="D24" s="284"/>
    </row>
    <row r="25" ht="32.1" customHeight="1" spans="1:4">
      <c r="A25" s="406" t="s">
        <v>27</v>
      </c>
      <c r="B25" s="133">
        <v>9470</v>
      </c>
      <c r="C25" s="393">
        <v>15000</v>
      </c>
      <c r="D25" s="284">
        <f t="shared" si="0"/>
        <v>0.583949313621964</v>
      </c>
    </row>
    <row r="26" ht="32.1" customHeight="1" spans="1:4">
      <c r="A26" s="406" t="s">
        <v>28</v>
      </c>
      <c r="B26" s="133">
        <v>1700</v>
      </c>
      <c r="C26" s="393"/>
      <c r="D26" s="284">
        <f t="shared" si="0"/>
        <v>-1</v>
      </c>
    </row>
    <row r="27" ht="32.1" customHeight="1" spans="1:4">
      <c r="A27" s="406" t="s">
        <v>29</v>
      </c>
      <c r="B27" s="133">
        <v>150</v>
      </c>
      <c r="C27" s="393"/>
      <c r="D27" s="284">
        <f t="shared" si="0"/>
        <v>-1</v>
      </c>
    </row>
    <row r="28" ht="32.1" customHeight="1" spans="1:4">
      <c r="A28" s="406" t="s">
        <v>30</v>
      </c>
      <c r="B28" s="133">
        <v>900</v>
      </c>
      <c r="C28" s="393">
        <v>100</v>
      </c>
      <c r="D28" s="284">
        <f t="shared" si="0"/>
        <v>-0.888888888888889</v>
      </c>
    </row>
    <row r="29" ht="32.1" customHeight="1" spans="1:4">
      <c r="A29" s="406"/>
      <c r="B29" s="133"/>
      <c r="C29" s="393"/>
      <c r="D29" s="284"/>
    </row>
    <row r="30" s="315" customFormat="1" ht="32.1" customHeight="1" spans="1:4">
      <c r="A30" s="408" t="s">
        <v>79</v>
      </c>
      <c r="B30" s="139">
        <f>B4+B20</f>
        <v>129600</v>
      </c>
      <c r="C30" s="139">
        <f>C4+C20</f>
        <v>137000</v>
      </c>
      <c r="D30" s="284">
        <f t="shared" si="0"/>
        <v>0.0570987654320988</v>
      </c>
    </row>
    <row r="31" ht="32.1" customHeight="1" spans="1:4">
      <c r="A31" s="204" t="s">
        <v>32</v>
      </c>
      <c r="B31" s="139"/>
      <c r="C31" s="395">
        <v>60000</v>
      </c>
      <c r="D31" s="284"/>
    </row>
    <row r="32" ht="32.1" customHeight="1" spans="1:4">
      <c r="A32" s="409" t="s">
        <v>33</v>
      </c>
      <c r="B32" s="139">
        <f>SUM(B33:B39)</f>
        <v>383000</v>
      </c>
      <c r="C32" s="139">
        <f>SUM(C33:C39)</f>
        <v>338323</v>
      </c>
      <c r="D32" s="284">
        <f t="shared" si="0"/>
        <v>-0.116650130548303</v>
      </c>
    </row>
    <row r="33" ht="32.1" customHeight="1" spans="1:4">
      <c r="A33" s="304" t="s">
        <v>80</v>
      </c>
      <c r="B33" s="133">
        <v>-1658</v>
      </c>
      <c r="C33" s="393">
        <v>-2739</v>
      </c>
      <c r="D33" s="284">
        <f t="shared" si="0"/>
        <v>0.651990349819059</v>
      </c>
    </row>
    <row r="34" ht="32.1" customHeight="1" spans="1:4">
      <c r="A34" s="304" t="s">
        <v>81</v>
      </c>
      <c r="B34" s="133">
        <v>314658</v>
      </c>
      <c r="C34" s="393">
        <v>331062</v>
      </c>
      <c r="D34" s="284">
        <f t="shared" si="0"/>
        <v>0.0521327917929943</v>
      </c>
    </row>
    <row r="35" ht="32.1" customHeight="1" spans="1:4">
      <c r="A35" s="304" t="s">
        <v>82</v>
      </c>
      <c r="B35" s="133"/>
      <c r="C35" s="393"/>
      <c r="D35" s="284"/>
    </row>
    <row r="36" ht="32.1" customHeight="1" spans="1:4">
      <c r="A36" s="304" t="s">
        <v>83</v>
      </c>
      <c r="B36" s="133"/>
      <c r="C36" s="393"/>
      <c r="D36" s="284"/>
    </row>
    <row r="37" ht="32.1" customHeight="1" spans="1:4">
      <c r="A37" s="304" t="s">
        <v>84</v>
      </c>
      <c r="B37" s="133">
        <v>70000</v>
      </c>
      <c r="C37" s="393">
        <v>10000</v>
      </c>
      <c r="D37" s="284">
        <f t="shared" si="0"/>
        <v>-0.857142857142857</v>
      </c>
    </row>
    <row r="38" s="403" customFormat="1" ht="32.1" customHeight="1" spans="1:4">
      <c r="A38" s="307" t="s">
        <v>85</v>
      </c>
      <c r="B38" s="133"/>
      <c r="C38" s="393"/>
      <c r="D38" s="284"/>
    </row>
    <row r="39" ht="32.1" customHeight="1" spans="1:4">
      <c r="A39" s="307" t="s">
        <v>86</v>
      </c>
      <c r="B39" s="133"/>
      <c r="C39" s="393"/>
      <c r="D39" s="284"/>
    </row>
    <row r="40" ht="32.1" customHeight="1" spans="1:4">
      <c r="A40" s="410" t="s">
        <v>40</v>
      </c>
      <c r="B40" s="139">
        <f>B30+B31+B32</f>
        <v>512600</v>
      </c>
      <c r="C40" s="139">
        <f>C30+C31+C32</f>
        <v>535323</v>
      </c>
      <c r="D40" s="284">
        <f t="shared" si="0"/>
        <v>0.0443289114319157</v>
      </c>
    </row>
  </sheetData>
  <autoFilter ref="A3:D40">
    <extLst/>
  </autoFilter>
  <mergeCells count="1">
    <mergeCell ref="A1:D1"/>
  </mergeCells>
  <conditionalFormatting sqref="D2">
    <cfRule type="cellIs" dxfId="0" priority="28" stopIfTrue="1" operator="lessThanOrEqual">
      <formula>-1</formula>
    </cfRule>
  </conditionalFormatting>
  <conditionalFormatting sqref="A31:B31">
    <cfRule type="expression" dxfId="1" priority="34" stopIfTrue="1">
      <formula>"len($A:$A)=3"</formula>
    </cfRule>
  </conditionalFormatting>
  <conditionalFormatting sqref="A33:A35">
    <cfRule type="expression" dxfId="1" priority="6" stopIfTrue="1">
      <formula>"len($A:$A)=3"</formula>
    </cfRule>
  </conditionalFormatting>
  <conditionalFormatting sqref="A36:A44">
    <cfRule type="expression" dxfId="1" priority="4" stopIfTrue="1">
      <formula>"len($A:$A)=3"</formula>
    </cfRule>
  </conditionalFormatting>
  <conditionalFormatting sqref="A38:A39">
    <cfRule type="expression" dxfId="1" priority="1" stopIfTrue="1">
      <formula>"len($A:$A)=3"</formula>
    </cfRule>
    <cfRule type="expression" dxfId="1" priority="2" stopIfTrue="1">
      <formula>"len($A:$A)=3"</formula>
    </cfRule>
    <cfRule type="expression" dxfId="1" priority="3" stopIfTrue="1">
      <formula>"len($A:$A)=3"</formula>
    </cfRule>
  </conditionalFormatting>
  <conditionalFormatting sqref="B33:B35">
    <cfRule type="expression" dxfId="1" priority="32" stopIfTrue="1">
      <formula>"len($A:$A)=3"</formula>
    </cfRule>
  </conditionalFormatting>
  <conditionalFormatting sqref="B36:B39">
    <cfRule type="expression" dxfId="1" priority="30" stopIfTrue="1">
      <formula>"len($A:$A)=3"</formula>
    </cfRule>
  </conditionalFormatting>
  <conditionalFormatting sqref="A4:B7 C4:C5">
    <cfRule type="expression" dxfId="1" priority="27" stopIfTrue="1">
      <formula>"len($A:$A)=3"</formula>
    </cfRule>
  </conditionalFormatting>
  <conditionalFormatting sqref="A4:B29 C4:C5 C20">
    <cfRule type="expression" dxfId="1" priority="24" stopIfTrue="1">
      <formula>"len($A:$A)=3"</formula>
    </cfRule>
  </conditionalFormatting>
  <conditionalFormatting sqref="A7:B9">
    <cfRule type="expression" dxfId="1" priority="26" stopIfTrue="1">
      <formula>"len($A:$A)=3"</formula>
    </cfRule>
  </conditionalFormatting>
  <conditionalFormatting sqref="A40:B58 B39 A29:B29 C40:C44">
    <cfRule type="expression" dxfId="1" priority="35" stopIfTrue="1">
      <formula>"len($A:$A)=3"</formula>
    </cfRule>
  </conditionalFormatting>
  <conditionalFormatting sqref="A29:B29 B32:B35 B38:B39 A31:B31 C32:C33">
    <cfRule type="expression" dxfId="1" priority="47" stopIfTrue="1">
      <formula>"len($A:$A)=3"</formula>
    </cfRule>
  </conditionalFormatting>
  <conditionalFormatting sqref="A35:B35 A32:A33">
    <cfRule type="expression" dxfId="1" priority="7" stopIfTrue="1">
      <formula>"len($A:$A)=3"</formula>
    </cfRule>
  </conditionalFormatting>
  <conditionalFormatting sqref="A32:A35 A39">
    <cfRule type="expression" dxfId="1" priority="8" stopIfTrue="1">
      <formula>"len($A:$A)=3"</formula>
    </cfRule>
  </conditionalFormatting>
  <conditionalFormatting sqref="B32:B35 C32:C33">
    <cfRule type="expression" dxfId="1" priority="3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F20"/>
  <sheetViews>
    <sheetView zoomScale="98" zoomScaleNormal="98" workbookViewId="0">
      <selection activeCell="E17" sqref="E17"/>
    </sheetView>
  </sheetViews>
  <sheetFormatPr defaultColWidth="8.875" defaultRowHeight="13.5" outlineLevelCol="5"/>
  <cols>
    <col min="1" max="1" width="8.875" style="60"/>
    <col min="2" max="2" width="33.25" style="60" customWidth="1"/>
    <col min="3" max="3" width="14.75" style="60" customWidth="1"/>
    <col min="4" max="6" width="9.375" style="60" customWidth="1"/>
    <col min="7" max="16384" width="8.875" style="60"/>
  </cols>
  <sheetData>
    <row r="1" spans="1:1">
      <c r="A1" s="73"/>
    </row>
    <row r="2" ht="30" customHeight="1" spans="1:6">
      <c r="A2" s="62" t="s">
        <v>1671</v>
      </c>
      <c r="B2" s="62"/>
      <c r="C2" s="62"/>
      <c r="D2" s="62"/>
      <c r="E2" s="62"/>
      <c r="F2" s="62"/>
    </row>
    <row r="3" ht="18" customHeight="1" spans="2:6">
      <c r="B3" s="63" t="s">
        <v>1598</v>
      </c>
      <c r="C3" s="74"/>
      <c r="D3" s="74"/>
      <c r="E3" s="74"/>
      <c r="F3" s="74"/>
    </row>
    <row r="4" ht="19.9" customHeight="1" spans="1:6">
      <c r="A4" s="64" t="s">
        <v>2</v>
      </c>
      <c r="B4" s="64"/>
      <c r="C4" s="65" t="s">
        <v>1604</v>
      </c>
      <c r="D4" s="65" t="s">
        <v>1641</v>
      </c>
      <c r="E4" s="65" t="s">
        <v>1642</v>
      </c>
      <c r="F4" s="65" t="s">
        <v>1672</v>
      </c>
    </row>
    <row r="5" ht="19.9" customHeight="1" spans="1:6">
      <c r="A5" s="75" t="s">
        <v>1673</v>
      </c>
      <c r="B5" s="75"/>
      <c r="C5" s="76" t="s">
        <v>1605</v>
      </c>
      <c r="D5" s="77"/>
      <c r="E5" s="78">
        <f>SUM(E6:E7)</f>
        <v>39.7</v>
      </c>
      <c r="F5" s="77"/>
    </row>
    <row r="6" ht="19.9" customHeight="1" spans="1:6">
      <c r="A6" s="79" t="s">
        <v>1674</v>
      </c>
      <c r="B6" s="79"/>
      <c r="C6" s="76" t="s">
        <v>1606</v>
      </c>
      <c r="D6" s="77"/>
      <c r="E6" s="78">
        <v>36.3</v>
      </c>
      <c r="F6" s="77"/>
    </row>
    <row r="7" ht="19.9" customHeight="1" spans="1:6">
      <c r="A7" s="79" t="s">
        <v>1675</v>
      </c>
      <c r="B7" s="79"/>
      <c r="C7" s="76" t="s">
        <v>1607</v>
      </c>
      <c r="D7" s="77"/>
      <c r="E7" s="78">
        <v>3.4</v>
      </c>
      <c r="F7" s="77"/>
    </row>
    <row r="8" ht="19.9" customHeight="1" spans="1:6">
      <c r="A8" s="80" t="s">
        <v>1676</v>
      </c>
      <c r="B8" s="80"/>
      <c r="C8" s="76" t="s">
        <v>1608</v>
      </c>
      <c r="D8" s="77"/>
      <c r="E8" s="77"/>
      <c r="F8" s="77"/>
    </row>
    <row r="9" ht="19.9" customHeight="1" spans="1:6">
      <c r="A9" s="79" t="s">
        <v>1674</v>
      </c>
      <c r="B9" s="79"/>
      <c r="C9" s="76" t="s">
        <v>1609</v>
      </c>
      <c r="D9" s="77"/>
      <c r="E9" s="77"/>
      <c r="F9" s="77"/>
    </row>
    <row r="10" ht="19.9" customHeight="1" spans="1:6">
      <c r="A10" s="79" t="s">
        <v>1675</v>
      </c>
      <c r="B10" s="79"/>
      <c r="C10" s="76" t="s">
        <v>1610</v>
      </c>
      <c r="D10" s="77"/>
      <c r="E10" s="77"/>
      <c r="F10" s="77"/>
    </row>
    <row r="11" ht="35.1" customHeight="1" spans="1:6">
      <c r="A11" s="72" t="s">
        <v>1677</v>
      </c>
      <c r="B11" s="72"/>
      <c r="C11" s="72"/>
      <c r="D11" s="72"/>
      <c r="E11" s="72"/>
      <c r="F11" s="72"/>
    </row>
    <row r="14" ht="19.5" spans="1:1">
      <c r="A14" s="81"/>
    </row>
    <row r="15" ht="18.95" customHeight="1" spans="1:1">
      <c r="A15" s="82"/>
    </row>
    <row r="16" ht="29.1" customHeight="1"/>
    <row r="17" ht="29.1" customHeight="1"/>
    <row r="18" ht="29.1" customHeight="1"/>
    <row r="19" ht="29.1" customHeight="1"/>
    <row r="20" ht="30" customHeight="1" spans="1:1">
      <c r="A20" s="82"/>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0.75" bottom="0.75" header="0.309027777777778" footer="0.309027777777778"/>
  <pageSetup paperSize="9" fitToHeight="200"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F7"/>
  <sheetViews>
    <sheetView workbookViewId="0">
      <selection activeCell="C39" sqref="C39"/>
    </sheetView>
  </sheetViews>
  <sheetFormatPr defaultColWidth="8.875" defaultRowHeight="13.5" outlineLevelRow="6" outlineLevelCol="5"/>
  <cols>
    <col min="1" max="1" width="8.875" style="60"/>
    <col min="2" max="6" width="24.25" style="60" customWidth="1"/>
    <col min="7" max="16384" width="8.875" style="60"/>
  </cols>
  <sheetData>
    <row r="1" ht="24" customHeight="1"/>
    <row r="2" ht="24" spans="1:6">
      <c r="A2" s="61" t="s">
        <v>1678</v>
      </c>
      <c r="B2" s="62"/>
      <c r="C2" s="62"/>
      <c r="D2" s="62"/>
      <c r="E2" s="62"/>
      <c r="F2" s="62"/>
    </row>
    <row r="3" ht="23.1" customHeight="1" spans="1:6">
      <c r="A3" s="63" t="s">
        <v>1598</v>
      </c>
      <c r="B3" s="63"/>
      <c r="C3" s="63"/>
      <c r="D3" s="63"/>
      <c r="E3" s="63"/>
      <c r="F3" s="63"/>
    </row>
    <row r="4" spans="1:6">
      <c r="A4" s="64" t="s">
        <v>1679</v>
      </c>
      <c r="B4" s="65" t="s">
        <v>1555</v>
      </c>
      <c r="C4" s="65" t="s">
        <v>1680</v>
      </c>
      <c r="D4" s="65" t="s">
        <v>1681</v>
      </c>
      <c r="E4" s="65" t="s">
        <v>1682</v>
      </c>
      <c r="F4" s="65" t="s">
        <v>1683</v>
      </c>
    </row>
    <row r="5" ht="33.95" customHeight="1" spans="1:6">
      <c r="A5" s="66">
        <v>1</v>
      </c>
      <c r="B5" s="67" t="s">
        <v>1684</v>
      </c>
      <c r="C5" s="68" t="s">
        <v>1685</v>
      </c>
      <c r="D5" s="68" t="s">
        <v>1686</v>
      </c>
      <c r="E5" s="69" t="s">
        <v>1687</v>
      </c>
      <c r="F5" s="70">
        <v>2</v>
      </c>
    </row>
    <row r="6" ht="33.95" customHeight="1" spans="1:6">
      <c r="A6" s="66">
        <v>2</v>
      </c>
      <c r="B6" s="67" t="s">
        <v>1688</v>
      </c>
      <c r="C6" s="68" t="s">
        <v>1689</v>
      </c>
      <c r="D6" s="68" t="s">
        <v>1690</v>
      </c>
      <c r="E6" s="68" t="s">
        <v>1691</v>
      </c>
      <c r="F6" s="71">
        <v>0.00225</v>
      </c>
    </row>
    <row r="7" spans="1:6">
      <c r="A7" s="72" t="s">
        <v>1692</v>
      </c>
      <c r="B7" s="72"/>
      <c r="C7" s="72"/>
      <c r="D7" s="72"/>
      <c r="E7" s="72"/>
      <c r="F7" s="72"/>
    </row>
  </sheetData>
  <mergeCells count="3">
    <mergeCell ref="A2:F2"/>
    <mergeCell ref="A3:F3"/>
    <mergeCell ref="A7:F7"/>
  </mergeCells>
  <printOptions horizontalCentered="1"/>
  <pageMargins left="0.709027777777778" right="0.709027777777778" top="0.75" bottom="0.75" header="0.309027777777778" footer="0.309027777777778"/>
  <pageSetup paperSize="9" scale="68" fitToHeight="20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opLeftCell="A13" workbookViewId="0">
      <selection activeCell="D13" sqref="D13"/>
    </sheetView>
  </sheetViews>
  <sheetFormatPr defaultColWidth="9" defaultRowHeight="14.25"/>
  <cols>
    <col min="1" max="1" width="7.375" style="37" customWidth="1"/>
    <col min="2" max="2" width="29" style="37" customWidth="1"/>
    <col min="3" max="3" width="15.625" style="37" customWidth="1"/>
    <col min="4" max="4" width="62" style="37" customWidth="1"/>
    <col min="5" max="5" width="22.875" style="37" customWidth="1"/>
    <col min="6" max="11" width="15.625" style="37" customWidth="1"/>
    <col min="12" max="16384" width="9" style="37"/>
  </cols>
  <sheetData>
    <row r="1" ht="45" customHeight="1" spans="1:11">
      <c r="A1" s="38" t="s">
        <v>1693</v>
      </c>
      <c r="B1" s="38"/>
      <c r="C1" s="38"/>
      <c r="D1" s="38"/>
      <c r="E1" s="38"/>
      <c r="F1" s="38"/>
      <c r="G1" s="38"/>
      <c r="H1" s="38"/>
      <c r="I1" s="38"/>
      <c r="J1" s="38"/>
      <c r="K1" s="38"/>
    </row>
    <row r="2" ht="20.1" customHeight="1" spans="1:11">
      <c r="A2" s="39"/>
      <c r="B2" s="39"/>
      <c r="C2" s="39"/>
      <c r="D2" s="39"/>
      <c r="E2" s="39"/>
      <c r="F2" s="39"/>
      <c r="G2" s="39"/>
      <c r="H2" s="39"/>
      <c r="I2" s="39"/>
      <c r="J2" s="39"/>
      <c r="K2" s="39"/>
    </row>
    <row r="3" s="36" customFormat="1" ht="30" customHeight="1" spans="1:11">
      <c r="A3" s="40" t="s">
        <v>1679</v>
      </c>
      <c r="B3" s="40" t="s">
        <v>1555</v>
      </c>
      <c r="C3" s="41" t="s">
        <v>1694</v>
      </c>
      <c r="D3" s="41" t="s">
        <v>1695</v>
      </c>
      <c r="E3" s="41"/>
      <c r="F3" s="42" t="s">
        <v>1696</v>
      </c>
      <c r="G3" s="43" t="s">
        <v>1697</v>
      </c>
      <c r="H3" s="44"/>
      <c r="I3" s="42" t="s">
        <v>1698</v>
      </c>
      <c r="J3" s="42" t="s">
        <v>1699</v>
      </c>
      <c r="K3" s="58" t="s">
        <v>1700</v>
      </c>
    </row>
    <row r="4" s="36" customFormat="1" ht="51" customHeight="1" spans="1:11">
      <c r="A4" s="45"/>
      <c r="B4" s="45"/>
      <c r="C4" s="41"/>
      <c r="D4" s="41" t="s">
        <v>1701</v>
      </c>
      <c r="E4" s="41" t="s">
        <v>1702</v>
      </c>
      <c r="F4" s="46"/>
      <c r="G4" s="42" t="s">
        <v>1703</v>
      </c>
      <c r="H4" s="42" t="s">
        <v>1704</v>
      </c>
      <c r="I4" s="46"/>
      <c r="J4" s="46"/>
      <c r="K4" s="59"/>
    </row>
    <row r="5" ht="81" customHeight="1" spans="1:11">
      <c r="A5" s="47" t="s">
        <v>1705</v>
      </c>
      <c r="B5" s="48" t="s">
        <v>1706</v>
      </c>
      <c r="C5" s="49" t="s">
        <v>1707</v>
      </c>
      <c r="D5" s="50" t="s">
        <v>1708</v>
      </c>
      <c r="E5" s="51" t="s">
        <v>1709</v>
      </c>
      <c r="F5" s="51" t="s">
        <v>1710</v>
      </c>
      <c r="G5" s="51" t="s">
        <v>1709</v>
      </c>
      <c r="H5" s="50" t="s">
        <v>1711</v>
      </c>
      <c r="I5" s="50" t="s">
        <v>1712</v>
      </c>
      <c r="J5" s="50" t="s">
        <v>1713</v>
      </c>
      <c r="K5" s="51" t="s">
        <v>1714</v>
      </c>
    </row>
    <row r="6" ht="54" customHeight="1" spans="1:11">
      <c r="A6" s="52" t="s">
        <v>1715</v>
      </c>
      <c r="B6" s="48" t="s">
        <v>1716</v>
      </c>
      <c r="C6" s="48" t="s">
        <v>1717</v>
      </c>
      <c r="D6" s="30" t="s">
        <v>1718</v>
      </c>
      <c r="E6" s="30" t="s">
        <v>1719</v>
      </c>
      <c r="F6" s="30" t="s">
        <v>1720</v>
      </c>
      <c r="G6" s="53" t="s">
        <v>1721</v>
      </c>
      <c r="H6" s="30" t="s">
        <v>1711</v>
      </c>
      <c r="I6" s="50" t="s">
        <v>1712</v>
      </c>
      <c r="J6" s="53" t="s">
        <v>1722</v>
      </c>
      <c r="K6" s="30" t="s">
        <v>1723</v>
      </c>
    </row>
    <row r="7" ht="65.25" customHeight="1" spans="1:11">
      <c r="A7" s="52" t="s">
        <v>1724</v>
      </c>
      <c r="B7" s="48" t="s">
        <v>1725</v>
      </c>
      <c r="C7" s="48" t="s">
        <v>1726</v>
      </c>
      <c r="D7" s="30" t="s">
        <v>1718</v>
      </c>
      <c r="E7" s="32" t="s">
        <v>1727</v>
      </c>
      <c r="F7" s="32" t="s">
        <v>1728</v>
      </c>
      <c r="G7" s="32" t="s">
        <v>1729</v>
      </c>
      <c r="H7" s="32" t="s">
        <v>1730</v>
      </c>
      <c r="I7" s="32" t="s">
        <v>1731</v>
      </c>
      <c r="J7" s="32" t="s">
        <v>1729</v>
      </c>
      <c r="K7" s="32" t="s">
        <v>1732</v>
      </c>
    </row>
    <row r="8" ht="56.25" customHeight="1" spans="1:11">
      <c r="A8" s="47" t="s">
        <v>1733</v>
      </c>
      <c r="B8" s="48" t="s">
        <v>1734</v>
      </c>
      <c r="C8" s="48" t="s">
        <v>1735</v>
      </c>
      <c r="D8" s="54" t="s">
        <v>1736</v>
      </c>
      <c r="E8" s="32" t="s">
        <v>1737</v>
      </c>
      <c r="F8" s="32" t="s">
        <v>1720</v>
      </c>
      <c r="G8" s="32" t="s">
        <v>1737</v>
      </c>
      <c r="H8" s="30" t="s">
        <v>1711</v>
      </c>
      <c r="I8" s="50" t="s">
        <v>1712</v>
      </c>
      <c r="J8" s="32" t="s">
        <v>1738</v>
      </c>
      <c r="K8" s="32" t="s">
        <v>1737</v>
      </c>
    </row>
    <row r="9" ht="60.75" customHeight="1" spans="1:11">
      <c r="A9" s="52" t="s">
        <v>1739</v>
      </c>
      <c r="B9" s="48" t="s">
        <v>1740</v>
      </c>
      <c r="C9" s="48" t="s">
        <v>1741</v>
      </c>
      <c r="D9" s="55"/>
      <c r="E9" s="32" t="s">
        <v>1742</v>
      </c>
      <c r="F9" s="32" t="s">
        <v>1743</v>
      </c>
      <c r="G9" s="32" t="s">
        <v>1742</v>
      </c>
      <c r="H9" s="32" t="s">
        <v>1744</v>
      </c>
      <c r="I9" s="32" t="s">
        <v>1745</v>
      </c>
      <c r="J9" s="32" t="s">
        <v>1742</v>
      </c>
      <c r="K9" s="32" t="s">
        <v>1742</v>
      </c>
    </row>
    <row r="10" ht="63" customHeight="1" spans="1:11">
      <c r="A10" s="52" t="s">
        <v>1746</v>
      </c>
      <c r="B10" s="48" t="s">
        <v>1747</v>
      </c>
      <c r="C10" s="48" t="s">
        <v>1735</v>
      </c>
      <c r="D10" s="56"/>
      <c r="E10" s="32" t="s">
        <v>1748</v>
      </c>
      <c r="F10" s="32" t="s">
        <v>1749</v>
      </c>
      <c r="G10" s="32" t="s">
        <v>1750</v>
      </c>
      <c r="H10" s="32" t="s">
        <v>1751</v>
      </c>
      <c r="I10" s="32" t="s">
        <v>1752</v>
      </c>
      <c r="J10" s="32" t="s">
        <v>1748</v>
      </c>
      <c r="K10" s="32" t="s">
        <v>1748</v>
      </c>
    </row>
    <row r="11" ht="75" customHeight="1" spans="1:11">
      <c r="A11" s="47" t="s">
        <v>1753</v>
      </c>
      <c r="B11" s="48" t="s">
        <v>1754</v>
      </c>
      <c r="C11" s="48" t="s">
        <v>1755</v>
      </c>
      <c r="D11" s="54" t="s">
        <v>1756</v>
      </c>
      <c r="E11" s="32" t="s">
        <v>1757</v>
      </c>
      <c r="F11" s="32" t="s">
        <v>1758</v>
      </c>
      <c r="G11" s="32" t="s">
        <v>1759</v>
      </c>
      <c r="H11" s="32" t="s">
        <v>1760</v>
      </c>
      <c r="I11" s="32" t="s">
        <v>1761</v>
      </c>
      <c r="J11" s="32" t="s">
        <v>1757</v>
      </c>
      <c r="K11" s="32" t="s">
        <v>1757</v>
      </c>
    </row>
    <row r="12" ht="78.75" customHeight="1" spans="1:11">
      <c r="A12" s="52" t="s">
        <v>1762</v>
      </c>
      <c r="B12" s="48" t="s">
        <v>1763</v>
      </c>
      <c r="C12" s="48" t="s">
        <v>1764</v>
      </c>
      <c r="D12" s="56"/>
      <c r="E12" s="32" t="s">
        <v>1765</v>
      </c>
      <c r="F12" s="32" t="s">
        <v>1766</v>
      </c>
      <c r="G12" s="32" t="s">
        <v>1765</v>
      </c>
      <c r="H12" s="32" t="s">
        <v>1767</v>
      </c>
      <c r="I12" s="32" t="s">
        <v>1768</v>
      </c>
      <c r="J12" s="32" t="s">
        <v>1769</v>
      </c>
      <c r="K12" s="32" t="s">
        <v>1769</v>
      </c>
    </row>
    <row r="13" ht="91.5" customHeight="1" spans="1:11">
      <c r="A13" s="52" t="s">
        <v>1770</v>
      </c>
      <c r="B13" s="48" t="s">
        <v>1771</v>
      </c>
      <c r="C13" s="48" t="s">
        <v>1772</v>
      </c>
      <c r="D13" s="30" t="s">
        <v>1773</v>
      </c>
      <c r="E13" s="32" t="s">
        <v>1774</v>
      </c>
      <c r="F13" s="32" t="s">
        <v>1766</v>
      </c>
      <c r="G13" s="32" t="s">
        <v>1775</v>
      </c>
      <c r="H13" s="32" t="s">
        <v>1767</v>
      </c>
      <c r="I13" s="32" t="s">
        <v>1768</v>
      </c>
      <c r="J13" s="32" t="s">
        <v>1776</v>
      </c>
      <c r="K13" s="32" t="s">
        <v>1777</v>
      </c>
    </row>
    <row r="14" ht="105.75" customHeight="1" spans="1:11">
      <c r="A14" s="47" t="s">
        <v>1778</v>
      </c>
      <c r="B14" s="48" t="s">
        <v>1779</v>
      </c>
      <c r="C14" s="48" t="s">
        <v>1780</v>
      </c>
      <c r="D14" s="57" t="s">
        <v>1781</v>
      </c>
      <c r="E14" s="32" t="s">
        <v>1782</v>
      </c>
      <c r="F14" s="32" t="s">
        <v>1783</v>
      </c>
      <c r="G14" s="32" t="s">
        <v>1782</v>
      </c>
      <c r="H14" s="32" t="s">
        <v>1784</v>
      </c>
      <c r="I14" s="32" t="s">
        <v>1785</v>
      </c>
      <c r="J14" s="32" t="s">
        <v>1786</v>
      </c>
      <c r="K14" s="32" t="s">
        <v>1787</v>
      </c>
    </row>
    <row r="15" ht="81" customHeight="1" spans="1:11">
      <c r="A15" s="52" t="s">
        <v>1788</v>
      </c>
      <c r="B15" s="48" t="s">
        <v>1789</v>
      </c>
      <c r="C15" s="48" t="s">
        <v>1790</v>
      </c>
      <c r="D15" s="30" t="s">
        <v>1791</v>
      </c>
      <c r="E15" s="32" t="s">
        <v>1792</v>
      </c>
      <c r="F15" s="32" t="s">
        <v>1793</v>
      </c>
      <c r="G15" s="32" t="s">
        <v>1792</v>
      </c>
      <c r="H15" s="32" t="s">
        <v>1794</v>
      </c>
      <c r="I15" s="32" t="s">
        <v>1795</v>
      </c>
      <c r="J15" s="32" t="s">
        <v>1796</v>
      </c>
      <c r="K15" s="32" t="s">
        <v>1797</v>
      </c>
    </row>
    <row r="16" ht="95.25" customHeight="1" spans="1:11">
      <c r="A16" s="52" t="s">
        <v>1798</v>
      </c>
      <c r="B16" s="48" t="s">
        <v>1799</v>
      </c>
      <c r="C16" s="48" t="s">
        <v>1800</v>
      </c>
      <c r="D16" s="57" t="s">
        <v>1801</v>
      </c>
      <c r="E16" s="32" t="s">
        <v>1802</v>
      </c>
      <c r="F16" s="32" t="s">
        <v>1793</v>
      </c>
      <c r="G16" s="32" t="s">
        <v>1802</v>
      </c>
      <c r="H16" s="32" t="s">
        <v>1803</v>
      </c>
      <c r="I16" s="32" t="s">
        <v>1804</v>
      </c>
      <c r="J16" s="32" t="s">
        <v>1805</v>
      </c>
      <c r="K16" s="32" t="s">
        <v>1806</v>
      </c>
    </row>
    <row r="17" ht="111" customHeight="1" spans="1:11">
      <c r="A17" s="47" t="s">
        <v>1807</v>
      </c>
      <c r="B17" s="48" t="s">
        <v>1808</v>
      </c>
      <c r="C17" s="48" t="s">
        <v>1809</v>
      </c>
      <c r="D17" s="57" t="s">
        <v>1801</v>
      </c>
      <c r="E17" s="32" t="s">
        <v>1810</v>
      </c>
      <c r="F17" s="32" t="s">
        <v>1793</v>
      </c>
      <c r="G17" s="32" t="s">
        <v>1810</v>
      </c>
      <c r="H17" s="32" t="s">
        <v>1811</v>
      </c>
      <c r="I17" s="32" t="s">
        <v>1812</v>
      </c>
      <c r="J17" s="32" t="s">
        <v>1813</v>
      </c>
      <c r="K17" s="32" t="s">
        <v>1814</v>
      </c>
    </row>
    <row r="18" ht="137.25" customHeight="1" spans="1:11">
      <c r="A18" s="52" t="s">
        <v>1815</v>
      </c>
      <c r="B18" s="48" t="s">
        <v>1816</v>
      </c>
      <c r="C18" s="48" t="s">
        <v>1817</v>
      </c>
      <c r="D18" s="57" t="s">
        <v>1818</v>
      </c>
      <c r="E18" s="32" t="s">
        <v>1819</v>
      </c>
      <c r="F18" s="32" t="s">
        <v>1820</v>
      </c>
      <c r="G18" s="32" t="s">
        <v>1819</v>
      </c>
      <c r="H18" s="32" t="s">
        <v>1821</v>
      </c>
      <c r="I18" s="32" t="s">
        <v>1812</v>
      </c>
      <c r="J18" s="32" t="s">
        <v>1822</v>
      </c>
      <c r="K18" s="32" t="s">
        <v>1823</v>
      </c>
    </row>
    <row r="19" ht="63.75" customHeight="1" spans="1:11">
      <c r="A19" s="52" t="s">
        <v>1824</v>
      </c>
      <c r="B19" s="48" t="s">
        <v>1825</v>
      </c>
      <c r="C19" s="48" t="s">
        <v>1826</v>
      </c>
      <c r="D19" s="30" t="s">
        <v>1827</v>
      </c>
      <c r="E19" s="32" t="s">
        <v>1828</v>
      </c>
      <c r="F19" s="32" t="s">
        <v>1793</v>
      </c>
      <c r="G19" s="32" t="s">
        <v>1828</v>
      </c>
      <c r="H19" s="32" t="s">
        <v>1829</v>
      </c>
      <c r="I19" s="32" t="s">
        <v>1830</v>
      </c>
      <c r="J19" s="32" t="s">
        <v>1831</v>
      </c>
      <c r="K19" s="32" t="s">
        <v>1832</v>
      </c>
    </row>
    <row r="20" ht="63" customHeight="1" spans="1:11">
      <c r="A20" s="47" t="s">
        <v>1833</v>
      </c>
      <c r="B20" s="48" t="s">
        <v>1834</v>
      </c>
      <c r="C20" s="48" t="s">
        <v>1835</v>
      </c>
      <c r="D20" s="30" t="s">
        <v>1836</v>
      </c>
      <c r="E20" s="32" t="s">
        <v>1837</v>
      </c>
      <c r="F20" s="32" t="s">
        <v>1838</v>
      </c>
      <c r="G20" s="32" t="s">
        <v>1837</v>
      </c>
      <c r="H20" s="32" t="s">
        <v>1839</v>
      </c>
      <c r="I20" s="32" t="s">
        <v>1812</v>
      </c>
      <c r="J20" s="32" t="s">
        <v>1840</v>
      </c>
      <c r="K20" s="32" t="s">
        <v>1841</v>
      </c>
    </row>
    <row r="21" ht="51.75" customHeight="1" spans="1:11">
      <c r="A21" s="52" t="s">
        <v>1842</v>
      </c>
      <c r="B21" s="48" t="s">
        <v>1843</v>
      </c>
      <c r="C21" s="48" t="s">
        <v>1844</v>
      </c>
      <c r="D21" s="30" t="s">
        <v>1843</v>
      </c>
      <c r="E21" s="32" t="s">
        <v>1845</v>
      </c>
      <c r="F21" s="32" t="s">
        <v>1846</v>
      </c>
      <c r="G21" s="32" t="s">
        <v>1845</v>
      </c>
      <c r="H21" s="32" t="s">
        <v>1847</v>
      </c>
      <c r="I21" s="32" t="s">
        <v>1848</v>
      </c>
      <c r="J21" s="32" t="s">
        <v>1849</v>
      </c>
      <c r="K21" s="32" t="s">
        <v>1849</v>
      </c>
    </row>
    <row r="22" ht="61.5" customHeight="1" spans="1:11">
      <c r="A22" s="52" t="s">
        <v>1850</v>
      </c>
      <c r="B22" s="48" t="s">
        <v>1851</v>
      </c>
      <c r="C22" s="48" t="s">
        <v>1852</v>
      </c>
      <c r="D22" s="30" t="s">
        <v>1853</v>
      </c>
      <c r="E22" s="32" t="s">
        <v>1854</v>
      </c>
      <c r="F22" s="32" t="s">
        <v>1855</v>
      </c>
      <c r="G22" s="32" t="s">
        <v>1854</v>
      </c>
      <c r="H22" s="32" t="s">
        <v>1856</v>
      </c>
      <c r="I22" s="32" t="s">
        <v>1857</v>
      </c>
      <c r="J22" s="32" t="s">
        <v>1858</v>
      </c>
      <c r="K22" s="32" t="s">
        <v>1859</v>
      </c>
    </row>
  </sheetData>
  <mergeCells count="12">
    <mergeCell ref="A1:K1"/>
    <mergeCell ref="D3:E3"/>
    <mergeCell ref="G3:H3"/>
    <mergeCell ref="A3:A4"/>
    <mergeCell ref="B3:B4"/>
    <mergeCell ref="C3:C4"/>
    <mergeCell ref="D8:D10"/>
    <mergeCell ref="D11:D12"/>
    <mergeCell ref="F3:F4"/>
    <mergeCell ref="I3:I4"/>
    <mergeCell ref="J3:J4"/>
    <mergeCell ref="K3:K4"/>
  </mergeCells>
  <pageMargins left="0.75" right="0.75" top="1" bottom="1" header="0.509027777777778" footer="0.509027777777778"/>
  <pageSetup paperSize="9" scale="75"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9"/>
  <sheetViews>
    <sheetView zoomScale="90" zoomScaleNormal="90" topLeftCell="A30" workbookViewId="0">
      <selection activeCell="H52" sqref="H52"/>
    </sheetView>
  </sheetViews>
  <sheetFormatPr defaultColWidth="8" defaultRowHeight="12" outlineLevelCol="7"/>
  <cols>
    <col min="1" max="1" width="32.625" style="18" customWidth="1"/>
    <col min="2" max="2" width="41.125" style="18" customWidth="1"/>
    <col min="3" max="5" width="20.625" style="18" customWidth="1"/>
    <col min="6" max="6" width="22" style="18" customWidth="1"/>
    <col min="7" max="7" width="16.5" style="18" customWidth="1"/>
    <col min="8" max="8" width="17.625" style="18" customWidth="1"/>
    <col min="9" max="16384" width="8" style="18"/>
  </cols>
  <sheetData>
    <row r="1" spans="8:8">
      <c r="H1" s="19"/>
    </row>
    <row r="2" ht="39" customHeight="1" spans="1:8">
      <c r="A2" s="20" t="s">
        <v>1860</v>
      </c>
      <c r="B2" s="20"/>
      <c r="C2" s="20"/>
      <c r="D2" s="20"/>
      <c r="E2" s="20"/>
      <c r="F2" s="20"/>
      <c r="G2" s="20"/>
      <c r="H2" s="20"/>
    </row>
    <row r="3" ht="23.1" customHeight="1" spans="1:1">
      <c r="A3" s="21"/>
    </row>
    <row r="4" s="17" customFormat="1" ht="44.25" customHeight="1" spans="1:8">
      <c r="A4" s="22" t="s">
        <v>1861</v>
      </c>
      <c r="B4" s="22" t="s">
        <v>1862</v>
      </c>
      <c r="C4" s="22" t="s">
        <v>1863</v>
      </c>
      <c r="D4" s="22" t="s">
        <v>1864</v>
      </c>
      <c r="E4" s="22" t="s">
        <v>1865</v>
      </c>
      <c r="F4" s="22" t="s">
        <v>1866</v>
      </c>
      <c r="G4" s="22" t="s">
        <v>1867</v>
      </c>
      <c r="H4" s="22" t="s">
        <v>1868</v>
      </c>
    </row>
    <row r="5" ht="14.25" spans="1:8">
      <c r="A5" s="23">
        <v>1</v>
      </c>
      <c r="B5" s="23">
        <v>2</v>
      </c>
      <c r="C5" s="23">
        <v>3</v>
      </c>
      <c r="D5" s="23">
        <v>4</v>
      </c>
      <c r="E5" s="23">
        <v>5</v>
      </c>
      <c r="F5" s="23">
        <v>6</v>
      </c>
      <c r="G5" s="23">
        <v>7</v>
      </c>
      <c r="H5" s="23">
        <v>8</v>
      </c>
    </row>
    <row r="6" ht="33" customHeight="1" spans="1:8">
      <c r="A6" s="24" t="s">
        <v>1869</v>
      </c>
      <c r="B6" s="24" t="str">
        <f>H6</f>
        <v>通过网络租赁，确保信访案件高效、便捷办理，接访率大于95%</v>
      </c>
      <c r="C6" s="23" t="s">
        <v>1870</v>
      </c>
      <c r="D6" s="25" t="s">
        <v>1871</v>
      </c>
      <c r="E6" s="23" t="s">
        <v>1872</v>
      </c>
      <c r="F6" s="23" t="s">
        <v>1873</v>
      </c>
      <c r="G6" s="26" t="s">
        <v>1874</v>
      </c>
      <c r="H6" s="26" t="s">
        <v>1875</v>
      </c>
    </row>
    <row r="7" ht="34.5" customHeight="1" spans="1:8">
      <c r="A7" s="27"/>
      <c r="B7" s="27"/>
      <c r="C7" s="28" t="s">
        <v>1876</v>
      </c>
      <c r="D7" s="23" t="s">
        <v>1877</v>
      </c>
      <c r="E7" s="23" t="s">
        <v>1878</v>
      </c>
      <c r="F7" s="23" t="s">
        <v>1879</v>
      </c>
      <c r="G7" s="26" t="s">
        <v>1880</v>
      </c>
      <c r="H7" s="26" t="s">
        <v>1881</v>
      </c>
    </row>
    <row r="8" ht="24" customHeight="1" spans="1:8">
      <c r="A8" s="29"/>
      <c r="B8" s="29"/>
      <c r="C8" s="28" t="s">
        <v>1876</v>
      </c>
      <c r="D8" s="23" t="s">
        <v>1877</v>
      </c>
      <c r="E8" s="23" t="s">
        <v>1877</v>
      </c>
      <c r="F8" s="23" t="s">
        <v>1873</v>
      </c>
      <c r="G8" s="26" t="s">
        <v>1882</v>
      </c>
      <c r="H8" s="26" t="s">
        <v>1883</v>
      </c>
    </row>
    <row r="9" ht="48.75" customHeight="1" spans="1:8">
      <c r="A9" s="24" t="s">
        <v>1884</v>
      </c>
      <c r="B9" s="24" t="str">
        <f>H9</f>
        <v>通过网络租赁，确保线上、线下办结时限提高，招投标资金节约率提高，办事群众满意度提高</v>
      </c>
      <c r="C9" s="23" t="s">
        <v>1870</v>
      </c>
      <c r="D9" s="25" t="s">
        <v>1871</v>
      </c>
      <c r="E9" s="23" t="s">
        <v>1885</v>
      </c>
      <c r="F9" s="23" t="s">
        <v>1886</v>
      </c>
      <c r="G9" s="26" t="s">
        <v>1887</v>
      </c>
      <c r="H9" s="30" t="s">
        <v>1723</v>
      </c>
    </row>
    <row r="10" ht="33" customHeight="1" spans="1:8">
      <c r="A10" s="27"/>
      <c r="B10" s="27"/>
      <c r="C10" s="23" t="s">
        <v>1870</v>
      </c>
      <c r="D10" s="28" t="s">
        <v>1888</v>
      </c>
      <c r="E10" s="23" t="s">
        <v>1889</v>
      </c>
      <c r="F10" s="23" t="s">
        <v>1886</v>
      </c>
      <c r="G10" s="26" t="s">
        <v>1890</v>
      </c>
      <c r="H10" s="26" t="s">
        <v>1891</v>
      </c>
    </row>
    <row r="11" ht="45" customHeight="1" spans="1:8">
      <c r="A11" s="29"/>
      <c r="B11" s="29"/>
      <c r="C11" s="28" t="s">
        <v>1876</v>
      </c>
      <c r="D11" s="23" t="s">
        <v>1877</v>
      </c>
      <c r="E11" s="23" t="s">
        <v>1892</v>
      </c>
      <c r="F11" s="23" t="s">
        <v>1886</v>
      </c>
      <c r="G11" s="26" t="s">
        <v>1882</v>
      </c>
      <c r="H11" s="30" t="s">
        <v>1723</v>
      </c>
    </row>
    <row r="12" ht="48.75" customHeight="1" spans="1:8">
      <c r="A12" s="31" t="s">
        <v>1725</v>
      </c>
      <c r="B12" s="31" t="str">
        <f>H12</f>
        <v>通过办公楼租赁，确保政务办结率、招投标资金节约率和群众满意度大幅提高</v>
      </c>
      <c r="C12" s="23" t="s">
        <v>1870</v>
      </c>
      <c r="D12" s="25" t="s">
        <v>1871</v>
      </c>
      <c r="E12" s="23" t="s">
        <v>1885</v>
      </c>
      <c r="F12" s="23" t="s">
        <v>1886</v>
      </c>
      <c r="G12" s="26" t="s">
        <v>1887</v>
      </c>
      <c r="H12" s="32" t="s">
        <v>1732</v>
      </c>
    </row>
    <row r="13" ht="38.25" customHeight="1" spans="1:8">
      <c r="A13" s="33"/>
      <c r="B13" s="33"/>
      <c r="C13" s="23" t="s">
        <v>1870</v>
      </c>
      <c r="D13" s="28" t="s">
        <v>1888</v>
      </c>
      <c r="E13" s="23" t="s">
        <v>1889</v>
      </c>
      <c r="F13" s="23" t="s">
        <v>1886</v>
      </c>
      <c r="G13" s="26" t="s">
        <v>1890</v>
      </c>
      <c r="H13" s="32" t="s">
        <v>1732</v>
      </c>
    </row>
    <row r="14" ht="46.5" customHeight="1" spans="1:8">
      <c r="A14" s="34"/>
      <c r="B14" s="34"/>
      <c r="C14" s="28" t="s">
        <v>1876</v>
      </c>
      <c r="D14" s="23" t="s">
        <v>1877</v>
      </c>
      <c r="E14" s="23" t="s">
        <v>1892</v>
      </c>
      <c r="F14" s="23" t="s">
        <v>1886</v>
      </c>
      <c r="G14" s="26" t="s">
        <v>1893</v>
      </c>
      <c r="H14" s="32" t="s">
        <v>1732</v>
      </c>
    </row>
    <row r="15" ht="33.75" customHeight="1" spans="1:8">
      <c r="A15" s="24" t="s">
        <v>1734</v>
      </c>
      <c r="B15" s="24" t="s">
        <v>1894</v>
      </c>
      <c r="C15" s="23" t="s">
        <v>1870</v>
      </c>
      <c r="D15" s="25" t="s">
        <v>1871</v>
      </c>
      <c r="E15" s="23" t="s">
        <v>1895</v>
      </c>
      <c r="F15" s="23" t="s">
        <v>1896</v>
      </c>
      <c r="G15" s="26" t="s">
        <v>1897</v>
      </c>
      <c r="H15" s="26" t="s">
        <v>1898</v>
      </c>
    </row>
    <row r="16" ht="33.75" customHeight="1" spans="1:8">
      <c r="A16" s="27"/>
      <c r="B16" s="27"/>
      <c r="C16" s="23" t="s">
        <v>1870</v>
      </c>
      <c r="D16" s="28" t="s">
        <v>1888</v>
      </c>
      <c r="E16" s="23" t="s">
        <v>1899</v>
      </c>
      <c r="F16" s="23" t="s">
        <v>1900</v>
      </c>
      <c r="G16" s="26" t="s">
        <v>1901</v>
      </c>
      <c r="H16" s="26" t="s">
        <v>1902</v>
      </c>
    </row>
    <row r="17" ht="34.5" customHeight="1" spans="1:8">
      <c r="A17" s="29"/>
      <c r="B17" s="29"/>
      <c r="C17" s="28" t="s">
        <v>1876</v>
      </c>
      <c r="D17" s="23" t="s">
        <v>1877</v>
      </c>
      <c r="E17" s="23" t="s">
        <v>1903</v>
      </c>
      <c r="F17" s="23" t="s">
        <v>1900</v>
      </c>
      <c r="G17" s="26" t="s">
        <v>1882</v>
      </c>
      <c r="H17" s="26" t="s">
        <v>1902</v>
      </c>
    </row>
    <row r="18" ht="32.25" customHeight="1" spans="1:8">
      <c r="A18" s="31" t="s">
        <v>1740</v>
      </c>
      <c r="B18" s="31" t="s">
        <v>1904</v>
      </c>
      <c r="C18" s="23" t="s">
        <v>1870</v>
      </c>
      <c r="D18" s="25" t="s">
        <v>1871</v>
      </c>
      <c r="E18" s="23" t="s">
        <v>1905</v>
      </c>
      <c r="F18" s="35" t="s">
        <v>1906</v>
      </c>
      <c r="G18" s="26" t="s">
        <v>1907</v>
      </c>
      <c r="H18" s="26" t="s">
        <v>1908</v>
      </c>
    </row>
    <row r="19" ht="24" customHeight="1" spans="1:8">
      <c r="A19" s="33"/>
      <c r="B19" s="33"/>
      <c r="C19" s="23" t="s">
        <v>1870</v>
      </c>
      <c r="D19" s="28" t="s">
        <v>1888</v>
      </c>
      <c r="E19" s="23" t="s">
        <v>1909</v>
      </c>
      <c r="F19" s="23" t="s">
        <v>1873</v>
      </c>
      <c r="G19" s="26" t="s">
        <v>1907</v>
      </c>
      <c r="H19" s="26" t="s">
        <v>1908</v>
      </c>
    </row>
    <row r="20" ht="24" customHeight="1" spans="1:8">
      <c r="A20" s="34"/>
      <c r="B20" s="34"/>
      <c r="C20" s="28" t="s">
        <v>1876</v>
      </c>
      <c r="D20" s="23" t="s">
        <v>1877</v>
      </c>
      <c r="E20" s="23" t="s">
        <v>1903</v>
      </c>
      <c r="F20" s="23" t="s">
        <v>1900</v>
      </c>
      <c r="G20" s="26" t="s">
        <v>1882</v>
      </c>
      <c r="H20" s="26" t="s">
        <v>1908</v>
      </c>
    </row>
    <row r="21" ht="29.25" customHeight="1" spans="1:8">
      <c r="A21" s="24" t="s">
        <v>1747</v>
      </c>
      <c r="B21" s="24" t="s">
        <v>1910</v>
      </c>
      <c r="C21" s="23" t="s">
        <v>1870</v>
      </c>
      <c r="D21" s="25" t="s">
        <v>1871</v>
      </c>
      <c r="E21" s="23" t="s">
        <v>1911</v>
      </c>
      <c r="F21" s="35" t="s">
        <v>1912</v>
      </c>
      <c r="G21" s="26" t="s">
        <v>1913</v>
      </c>
      <c r="H21" s="26" t="s">
        <v>1914</v>
      </c>
    </row>
    <row r="22" ht="24" customHeight="1" spans="1:8">
      <c r="A22" s="27"/>
      <c r="B22" s="27"/>
      <c r="C22" s="23" t="s">
        <v>1870</v>
      </c>
      <c r="D22" s="28" t="s">
        <v>1888</v>
      </c>
      <c r="E22" s="23" t="s">
        <v>1915</v>
      </c>
      <c r="F22" s="23" t="s">
        <v>1900</v>
      </c>
      <c r="G22" s="26" t="s">
        <v>1913</v>
      </c>
      <c r="H22" s="26" t="s">
        <v>1914</v>
      </c>
    </row>
    <row r="23" ht="24" customHeight="1" spans="1:8">
      <c r="A23" s="29"/>
      <c r="B23" s="29"/>
      <c r="C23" s="28" t="s">
        <v>1876</v>
      </c>
      <c r="D23" s="23" t="s">
        <v>1877</v>
      </c>
      <c r="E23" s="23" t="s">
        <v>1903</v>
      </c>
      <c r="F23" s="23" t="s">
        <v>1900</v>
      </c>
      <c r="G23" s="26" t="s">
        <v>1882</v>
      </c>
      <c r="H23" s="26" t="s">
        <v>1914</v>
      </c>
    </row>
    <row r="24" ht="36" customHeight="1" spans="1:8">
      <c r="A24" s="24" t="s">
        <v>1754</v>
      </c>
      <c r="B24" s="24" t="s">
        <v>1916</v>
      </c>
      <c r="C24" s="23" t="s">
        <v>1870</v>
      </c>
      <c r="D24" s="28" t="s">
        <v>1888</v>
      </c>
      <c r="E24" s="23" t="s">
        <v>1917</v>
      </c>
      <c r="F24" s="23" t="s">
        <v>1918</v>
      </c>
      <c r="G24" s="26" t="s">
        <v>1919</v>
      </c>
      <c r="H24" s="26" t="s">
        <v>1920</v>
      </c>
    </row>
    <row r="25" ht="32.25" customHeight="1" spans="1:8">
      <c r="A25" s="27"/>
      <c r="B25" s="27" t="s">
        <v>1916</v>
      </c>
      <c r="C25" s="28" t="s">
        <v>1921</v>
      </c>
      <c r="D25" s="28" t="s">
        <v>1922</v>
      </c>
      <c r="E25" s="23" t="s">
        <v>1923</v>
      </c>
      <c r="F25" s="23" t="s">
        <v>1924</v>
      </c>
      <c r="G25" s="26" t="s">
        <v>1919</v>
      </c>
      <c r="H25" s="26" t="s">
        <v>1925</v>
      </c>
    </row>
    <row r="26" ht="34.5" customHeight="1" spans="1:8">
      <c r="A26" s="29"/>
      <c r="B26" s="29" t="s">
        <v>1916</v>
      </c>
      <c r="C26" s="28" t="s">
        <v>1876</v>
      </c>
      <c r="D26" s="23" t="s">
        <v>1877</v>
      </c>
      <c r="E26" s="23" t="s">
        <v>1926</v>
      </c>
      <c r="F26" s="23" t="s">
        <v>1924</v>
      </c>
      <c r="G26" s="26" t="s">
        <v>1927</v>
      </c>
      <c r="H26" s="26" t="s">
        <v>1928</v>
      </c>
    </row>
    <row r="27" ht="34.5" customHeight="1" spans="1:8">
      <c r="A27" s="24" t="s">
        <v>1763</v>
      </c>
      <c r="B27" s="24" t="s">
        <v>1929</v>
      </c>
      <c r="C27" s="23" t="s">
        <v>1870</v>
      </c>
      <c r="D27" s="28" t="s">
        <v>1888</v>
      </c>
      <c r="E27" s="23" t="s">
        <v>1930</v>
      </c>
      <c r="F27" s="23" t="s">
        <v>1918</v>
      </c>
      <c r="G27" s="26" t="s">
        <v>1931</v>
      </c>
      <c r="H27" s="26" t="s">
        <v>1932</v>
      </c>
    </row>
    <row r="28" ht="24" customHeight="1" spans="1:8">
      <c r="A28" s="27"/>
      <c r="B28" s="27"/>
      <c r="C28" s="28" t="s">
        <v>1921</v>
      </c>
      <c r="D28" s="28" t="s">
        <v>1922</v>
      </c>
      <c r="E28" s="23" t="s">
        <v>1923</v>
      </c>
      <c r="F28" s="23" t="s">
        <v>1924</v>
      </c>
      <c r="G28" s="26" t="s">
        <v>1931</v>
      </c>
      <c r="H28" s="26" t="s">
        <v>1933</v>
      </c>
    </row>
    <row r="29" ht="24" customHeight="1" spans="1:8">
      <c r="A29" s="29"/>
      <c r="B29" s="29"/>
      <c r="C29" s="28" t="s">
        <v>1876</v>
      </c>
      <c r="D29" s="23" t="s">
        <v>1877</v>
      </c>
      <c r="E29" s="23" t="s">
        <v>1926</v>
      </c>
      <c r="F29" s="23" t="s">
        <v>1924</v>
      </c>
      <c r="G29" s="26" t="s">
        <v>1927</v>
      </c>
      <c r="H29" s="26" t="s">
        <v>1934</v>
      </c>
    </row>
    <row r="30" ht="33.75" customHeight="1" spans="1:8">
      <c r="A30" s="24" t="s">
        <v>1771</v>
      </c>
      <c r="B30" s="24" t="s">
        <v>1935</v>
      </c>
      <c r="C30" s="23" t="s">
        <v>1870</v>
      </c>
      <c r="D30" s="28" t="s">
        <v>1888</v>
      </c>
      <c r="E30" s="23" t="s">
        <v>1930</v>
      </c>
      <c r="F30" s="23" t="s">
        <v>1918</v>
      </c>
      <c r="G30" s="26" t="s">
        <v>1931</v>
      </c>
      <c r="H30" s="26" t="s">
        <v>1775</v>
      </c>
    </row>
    <row r="31" ht="24" customHeight="1" spans="1:8">
      <c r="A31" s="27"/>
      <c r="B31" s="27"/>
      <c r="C31" s="28" t="s">
        <v>1921</v>
      </c>
      <c r="D31" s="28" t="s">
        <v>1922</v>
      </c>
      <c r="E31" s="23" t="s">
        <v>1923</v>
      </c>
      <c r="F31" s="23" t="s">
        <v>1924</v>
      </c>
      <c r="G31" s="26" t="s">
        <v>1931</v>
      </c>
      <c r="H31" s="26" t="s">
        <v>1936</v>
      </c>
    </row>
    <row r="32" ht="24" customHeight="1" spans="1:8">
      <c r="A32" s="29"/>
      <c r="B32" s="29"/>
      <c r="C32" s="28" t="s">
        <v>1876</v>
      </c>
      <c r="D32" s="23" t="s">
        <v>1877</v>
      </c>
      <c r="E32" s="23" t="s">
        <v>1926</v>
      </c>
      <c r="F32" s="23" t="s">
        <v>1924</v>
      </c>
      <c r="G32" s="26" t="s">
        <v>1927</v>
      </c>
      <c r="H32" s="26" t="s">
        <v>1937</v>
      </c>
    </row>
    <row r="33" ht="33.75" customHeight="1" spans="1:8">
      <c r="A33" s="24" t="s">
        <v>1779</v>
      </c>
      <c r="B33" s="24" t="s">
        <v>1938</v>
      </c>
      <c r="C33" s="23" t="s">
        <v>1870</v>
      </c>
      <c r="D33" s="28" t="s">
        <v>1888</v>
      </c>
      <c r="E33" s="23" t="s">
        <v>1939</v>
      </c>
      <c r="F33" s="23" t="s">
        <v>1879</v>
      </c>
      <c r="G33" s="26" t="s">
        <v>1931</v>
      </c>
      <c r="H33" s="26" t="s">
        <v>1940</v>
      </c>
    </row>
    <row r="34" ht="34.5" customHeight="1" spans="1:8">
      <c r="A34" s="27"/>
      <c r="B34" s="27"/>
      <c r="C34" s="28" t="s">
        <v>1921</v>
      </c>
      <c r="D34" s="28" t="s">
        <v>1922</v>
      </c>
      <c r="E34" s="23" t="s">
        <v>1923</v>
      </c>
      <c r="F34" s="23" t="s">
        <v>1879</v>
      </c>
      <c r="G34" s="26" t="s">
        <v>1941</v>
      </c>
      <c r="H34" s="26" t="s">
        <v>1942</v>
      </c>
    </row>
    <row r="35" ht="24" customHeight="1" spans="1:8">
      <c r="A35" s="29"/>
      <c r="B35" s="29"/>
      <c r="C35" s="28" t="s">
        <v>1876</v>
      </c>
      <c r="D35" s="23" t="s">
        <v>1877</v>
      </c>
      <c r="E35" s="23" t="s">
        <v>1926</v>
      </c>
      <c r="F35" s="23" t="s">
        <v>1924</v>
      </c>
      <c r="G35" s="26" t="s">
        <v>1927</v>
      </c>
      <c r="H35" s="26" t="s">
        <v>1943</v>
      </c>
    </row>
    <row r="36" ht="24" customHeight="1" spans="1:8">
      <c r="A36" s="24" t="s">
        <v>1789</v>
      </c>
      <c r="B36" s="24" t="s">
        <v>1944</v>
      </c>
      <c r="C36" s="23" t="s">
        <v>1870</v>
      </c>
      <c r="D36" s="25" t="s">
        <v>1871</v>
      </c>
      <c r="E36" s="23" t="s">
        <v>1945</v>
      </c>
      <c r="F36" s="35" t="s">
        <v>1946</v>
      </c>
      <c r="G36" s="26" t="s">
        <v>1947</v>
      </c>
      <c r="H36" s="26" t="s">
        <v>1948</v>
      </c>
    </row>
    <row r="37" ht="35.25" customHeight="1" spans="1:8">
      <c r="A37" s="27"/>
      <c r="B37" s="27"/>
      <c r="C37" s="23" t="s">
        <v>1870</v>
      </c>
      <c r="D37" s="28" t="s">
        <v>1888</v>
      </c>
      <c r="E37" s="23" t="s">
        <v>1949</v>
      </c>
      <c r="F37" s="23" t="s">
        <v>1950</v>
      </c>
      <c r="G37" s="26" t="s">
        <v>1947</v>
      </c>
      <c r="H37" s="32" t="s">
        <v>1797</v>
      </c>
    </row>
    <row r="38" ht="24" customHeight="1" spans="1:8">
      <c r="A38" s="29"/>
      <c r="B38" s="29"/>
      <c r="C38" s="28" t="s">
        <v>1876</v>
      </c>
      <c r="D38" s="23" t="s">
        <v>1877</v>
      </c>
      <c r="E38" s="23" t="s">
        <v>1926</v>
      </c>
      <c r="F38" s="23" t="s">
        <v>1951</v>
      </c>
      <c r="G38" s="26" t="s">
        <v>1947</v>
      </c>
      <c r="H38" s="26" t="s">
        <v>1952</v>
      </c>
    </row>
    <row r="39" ht="24" customHeight="1" spans="1:8">
      <c r="A39" s="24" t="s">
        <v>1799</v>
      </c>
      <c r="B39" s="24" t="s">
        <v>1953</v>
      </c>
      <c r="C39" s="23" t="s">
        <v>1870</v>
      </c>
      <c r="D39" s="28" t="s">
        <v>1888</v>
      </c>
      <c r="E39" s="23" t="s">
        <v>1954</v>
      </c>
      <c r="F39" s="35" t="s">
        <v>1955</v>
      </c>
      <c r="G39" s="26" t="s">
        <v>1855</v>
      </c>
      <c r="H39" s="26" t="s">
        <v>1956</v>
      </c>
    </row>
    <row r="40" ht="36.75" customHeight="1" spans="1:8">
      <c r="A40" s="27"/>
      <c r="B40" s="27"/>
      <c r="C40" s="23" t="s">
        <v>1870</v>
      </c>
      <c r="D40" s="28" t="s">
        <v>1888</v>
      </c>
      <c r="E40" s="23" t="s">
        <v>1957</v>
      </c>
      <c r="F40" s="35" t="s">
        <v>1955</v>
      </c>
      <c r="G40" s="26" t="s">
        <v>1855</v>
      </c>
      <c r="H40" s="26" t="s">
        <v>1958</v>
      </c>
    </row>
    <row r="41" ht="24" customHeight="1" spans="1:8">
      <c r="A41" s="29"/>
      <c r="B41" s="29"/>
      <c r="C41" s="28" t="s">
        <v>1876</v>
      </c>
      <c r="D41" s="23" t="s">
        <v>1877</v>
      </c>
      <c r="E41" s="23" t="s">
        <v>1926</v>
      </c>
      <c r="F41" s="23" t="s">
        <v>1924</v>
      </c>
      <c r="G41" s="26" t="s">
        <v>1927</v>
      </c>
      <c r="H41" s="26" t="s">
        <v>1806</v>
      </c>
    </row>
    <row r="42" ht="35.25" customHeight="1" spans="1:8">
      <c r="A42" s="24" t="s">
        <v>1808</v>
      </c>
      <c r="B42" s="24" t="s">
        <v>1959</v>
      </c>
      <c r="C42" s="23" t="s">
        <v>1870</v>
      </c>
      <c r="D42" s="25" t="s">
        <v>1871</v>
      </c>
      <c r="E42" s="23" t="s">
        <v>1960</v>
      </c>
      <c r="F42" s="35" t="s">
        <v>1961</v>
      </c>
      <c r="G42" s="26" t="s">
        <v>1962</v>
      </c>
      <c r="H42" s="26" t="s">
        <v>1963</v>
      </c>
    </row>
    <row r="43" ht="24" customHeight="1" spans="1:8">
      <c r="A43" s="27"/>
      <c r="B43" s="27"/>
      <c r="C43" s="28" t="s">
        <v>1921</v>
      </c>
      <c r="D43" s="28" t="s">
        <v>1964</v>
      </c>
      <c r="E43" s="23" t="s">
        <v>1965</v>
      </c>
      <c r="F43" s="23" t="s">
        <v>1966</v>
      </c>
      <c r="G43" s="26" t="s">
        <v>1962</v>
      </c>
      <c r="H43" s="26" t="s">
        <v>1967</v>
      </c>
    </row>
    <row r="44" ht="24" customHeight="1" spans="1:8">
      <c r="A44" s="29"/>
      <c r="B44" s="29"/>
      <c r="C44" s="28" t="s">
        <v>1876</v>
      </c>
      <c r="D44" s="23" t="s">
        <v>1877</v>
      </c>
      <c r="E44" s="23" t="s">
        <v>1926</v>
      </c>
      <c r="F44" s="23" t="s">
        <v>1924</v>
      </c>
      <c r="G44" s="26" t="s">
        <v>1927</v>
      </c>
      <c r="H44" s="26" t="s">
        <v>1968</v>
      </c>
    </row>
    <row r="45" ht="24" customHeight="1" spans="1:8">
      <c r="A45" s="24" t="s">
        <v>1816</v>
      </c>
      <c r="B45" s="24" t="s">
        <v>1969</v>
      </c>
      <c r="C45" s="23" t="s">
        <v>1870</v>
      </c>
      <c r="D45" s="25" t="s">
        <v>1871</v>
      </c>
      <c r="E45" s="23" t="s">
        <v>1970</v>
      </c>
      <c r="F45" s="23" t="s">
        <v>1879</v>
      </c>
      <c r="G45" s="26" t="s">
        <v>1971</v>
      </c>
      <c r="H45" s="26" t="s">
        <v>1972</v>
      </c>
    </row>
    <row r="46" ht="24" customHeight="1" spans="1:8">
      <c r="A46" s="27"/>
      <c r="B46" s="27"/>
      <c r="C46" s="28" t="s">
        <v>1921</v>
      </c>
      <c r="D46" s="28" t="s">
        <v>1922</v>
      </c>
      <c r="E46" s="23" t="s">
        <v>1973</v>
      </c>
      <c r="F46" s="23" t="s">
        <v>1879</v>
      </c>
      <c r="G46" s="26" t="s">
        <v>1971</v>
      </c>
      <c r="H46" s="26" t="s">
        <v>1974</v>
      </c>
    </row>
    <row r="47" ht="24" customHeight="1" spans="1:8">
      <c r="A47" s="29"/>
      <c r="B47" s="29"/>
      <c r="C47" s="28" t="s">
        <v>1876</v>
      </c>
      <c r="D47" s="23" t="s">
        <v>1877</v>
      </c>
      <c r="E47" s="23" t="s">
        <v>1926</v>
      </c>
      <c r="F47" s="35" t="s">
        <v>1955</v>
      </c>
      <c r="G47" s="26" t="s">
        <v>1927</v>
      </c>
      <c r="H47" s="26" t="s">
        <v>1975</v>
      </c>
    </row>
    <row r="48" ht="33.75" customHeight="1" spans="1:8">
      <c r="A48" s="24" t="s">
        <v>1825</v>
      </c>
      <c r="B48" s="24" t="s">
        <v>1976</v>
      </c>
      <c r="C48" s="28" t="s">
        <v>1870</v>
      </c>
      <c r="D48" s="28" t="s">
        <v>1977</v>
      </c>
      <c r="E48" s="23" t="s">
        <v>1978</v>
      </c>
      <c r="F48" s="35" t="s">
        <v>1955</v>
      </c>
      <c r="G48" s="26" t="s">
        <v>1979</v>
      </c>
      <c r="H48" s="26" t="s">
        <v>1980</v>
      </c>
    </row>
    <row r="49" ht="33" customHeight="1" spans="1:8">
      <c r="A49" s="27"/>
      <c r="B49" s="27"/>
      <c r="C49" s="23" t="s">
        <v>1870</v>
      </c>
      <c r="D49" s="28" t="s">
        <v>1888</v>
      </c>
      <c r="E49" s="23" t="s">
        <v>1981</v>
      </c>
      <c r="F49" s="35" t="s">
        <v>1955</v>
      </c>
      <c r="G49" s="26" t="s">
        <v>1979</v>
      </c>
      <c r="H49" s="26" t="s">
        <v>1982</v>
      </c>
    </row>
    <row r="50" ht="30" customHeight="1" spans="1:8">
      <c r="A50" s="29"/>
      <c r="B50" s="29"/>
      <c r="C50" s="28" t="s">
        <v>1876</v>
      </c>
      <c r="D50" s="23" t="s">
        <v>1877</v>
      </c>
      <c r="E50" s="23" t="s">
        <v>1926</v>
      </c>
      <c r="F50" s="23" t="s">
        <v>1924</v>
      </c>
      <c r="G50" s="26" t="s">
        <v>1927</v>
      </c>
      <c r="H50" s="26" t="s">
        <v>1983</v>
      </c>
    </row>
    <row r="51" ht="24" customHeight="1" spans="1:8">
      <c r="A51" s="24" t="s">
        <v>1834</v>
      </c>
      <c r="B51" s="24" t="s">
        <v>1984</v>
      </c>
      <c r="C51" s="23" t="s">
        <v>1870</v>
      </c>
      <c r="D51" s="25" t="s">
        <v>1871</v>
      </c>
      <c r="E51" s="23" t="s">
        <v>1970</v>
      </c>
      <c r="F51" s="23" t="s">
        <v>1879</v>
      </c>
      <c r="G51" s="26" t="s">
        <v>1962</v>
      </c>
      <c r="H51" s="26" t="s">
        <v>1985</v>
      </c>
    </row>
    <row r="52" ht="48.75" customHeight="1" spans="1:8">
      <c r="A52" s="27"/>
      <c r="B52" s="27"/>
      <c r="C52" s="28" t="s">
        <v>1921</v>
      </c>
      <c r="D52" s="28" t="s">
        <v>1922</v>
      </c>
      <c r="E52" s="23" t="s">
        <v>1986</v>
      </c>
      <c r="F52" s="23" t="s">
        <v>1879</v>
      </c>
      <c r="G52" s="26" t="s">
        <v>1962</v>
      </c>
      <c r="H52" s="26" t="s">
        <v>1987</v>
      </c>
    </row>
    <row r="53" ht="37.5" customHeight="1" spans="1:8">
      <c r="A53" s="29"/>
      <c r="B53" s="29"/>
      <c r="C53" s="28" t="s">
        <v>1876</v>
      </c>
      <c r="D53" s="23" t="s">
        <v>1877</v>
      </c>
      <c r="E53" s="23" t="s">
        <v>1926</v>
      </c>
      <c r="F53" s="23" t="s">
        <v>1879</v>
      </c>
      <c r="G53" s="26" t="s">
        <v>1927</v>
      </c>
      <c r="H53" s="26" t="s">
        <v>1988</v>
      </c>
    </row>
    <row r="54" ht="24" customHeight="1" spans="1:8">
      <c r="A54" s="24" t="s">
        <v>1843</v>
      </c>
      <c r="B54" s="24" t="s">
        <v>1843</v>
      </c>
      <c r="C54" s="28" t="s">
        <v>1870</v>
      </c>
      <c r="D54" s="28" t="s">
        <v>1977</v>
      </c>
      <c r="E54" s="23" t="s">
        <v>1978</v>
      </c>
      <c r="F54" s="35" t="s">
        <v>1955</v>
      </c>
      <c r="G54" s="26" t="s">
        <v>1979</v>
      </c>
      <c r="H54" s="26" t="s">
        <v>1980</v>
      </c>
    </row>
    <row r="55" ht="24" customHeight="1" spans="1:8">
      <c r="A55" s="27"/>
      <c r="B55" s="27"/>
      <c r="C55" s="23" t="s">
        <v>1870</v>
      </c>
      <c r="D55" s="28" t="s">
        <v>1888</v>
      </c>
      <c r="E55" s="23" t="s">
        <v>1981</v>
      </c>
      <c r="F55" s="35" t="s">
        <v>1955</v>
      </c>
      <c r="G55" s="26" t="s">
        <v>1979</v>
      </c>
      <c r="H55" s="26" t="s">
        <v>1982</v>
      </c>
    </row>
    <row r="56" ht="24" customHeight="1" spans="1:8">
      <c r="A56" s="29"/>
      <c r="B56" s="29"/>
      <c r="C56" s="28" t="s">
        <v>1876</v>
      </c>
      <c r="D56" s="23" t="s">
        <v>1877</v>
      </c>
      <c r="E56" s="23" t="s">
        <v>1926</v>
      </c>
      <c r="F56" s="23" t="s">
        <v>1879</v>
      </c>
      <c r="G56" s="26" t="s">
        <v>1882</v>
      </c>
      <c r="H56" s="26" t="s">
        <v>1968</v>
      </c>
    </row>
    <row r="57" ht="35.25" customHeight="1" spans="1:8">
      <c r="A57" s="24" t="s">
        <v>1851</v>
      </c>
      <c r="B57" s="24" t="s">
        <v>1989</v>
      </c>
      <c r="C57" s="23" t="s">
        <v>1870</v>
      </c>
      <c r="D57" s="25" t="s">
        <v>1871</v>
      </c>
      <c r="E57" s="23" t="s">
        <v>1990</v>
      </c>
      <c r="F57" s="35" t="s">
        <v>1955</v>
      </c>
      <c r="G57" s="26" t="s">
        <v>1855</v>
      </c>
      <c r="H57" s="26" t="s">
        <v>1991</v>
      </c>
    </row>
    <row r="58" ht="24" customHeight="1" spans="1:8">
      <c r="A58" s="27"/>
      <c r="B58" s="27"/>
      <c r="C58" s="28" t="s">
        <v>1921</v>
      </c>
      <c r="D58" s="28" t="s">
        <v>1922</v>
      </c>
      <c r="E58" s="23" t="s">
        <v>1992</v>
      </c>
      <c r="F58" s="23" t="s">
        <v>1924</v>
      </c>
      <c r="G58" s="26" t="s">
        <v>1855</v>
      </c>
      <c r="H58" s="26" t="s">
        <v>1993</v>
      </c>
    </row>
    <row r="59" ht="29.1" customHeight="1" spans="1:8">
      <c r="A59" s="29"/>
      <c r="B59" s="29"/>
      <c r="C59" s="28" t="s">
        <v>1876</v>
      </c>
      <c r="D59" s="23" t="s">
        <v>1877</v>
      </c>
      <c r="E59" s="23" t="s">
        <v>1926</v>
      </c>
      <c r="F59" s="23" t="s">
        <v>1879</v>
      </c>
      <c r="G59" s="26" t="s">
        <v>1882</v>
      </c>
      <c r="H59" s="26" t="s">
        <v>1968</v>
      </c>
    </row>
  </sheetData>
  <mergeCells count="37">
    <mergeCell ref="A2:H2"/>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B6:B8"/>
    <mergeCell ref="B9:B11"/>
    <mergeCell ref="B12:B14"/>
    <mergeCell ref="B15:B17"/>
    <mergeCell ref="B18:B20"/>
    <mergeCell ref="B21:B23"/>
    <mergeCell ref="B24:B26"/>
    <mergeCell ref="B27:B29"/>
    <mergeCell ref="B30:B32"/>
    <mergeCell ref="B33:B35"/>
    <mergeCell ref="B36:B38"/>
    <mergeCell ref="B39:B41"/>
    <mergeCell ref="B42:B44"/>
    <mergeCell ref="B45:B47"/>
    <mergeCell ref="B48:B50"/>
    <mergeCell ref="B51:B53"/>
    <mergeCell ref="B54:B56"/>
    <mergeCell ref="B57:B59"/>
  </mergeCells>
  <pageMargins left="0.75" right="0.75" top="1" bottom="1" header="0.509027777777778" footer="0.509027777777778"/>
  <pageSetup paperSize="9" scale="78"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D4" sqref="D4"/>
    </sheetView>
  </sheetViews>
  <sheetFormatPr defaultColWidth="9" defaultRowHeight="13.5" outlineLevelCol="5"/>
  <cols>
    <col min="1" max="1" width="27.375" style="1" customWidth="1"/>
    <col min="2" max="2" width="76.125" style="1" customWidth="1"/>
    <col min="3" max="16384" width="9" style="1"/>
  </cols>
  <sheetData>
    <row r="1" ht="32.1" customHeight="1" spans="1:2">
      <c r="A1" s="2" t="s">
        <v>1994</v>
      </c>
      <c r="B1" s="2"/>
    </row>
    <row r="3" ht="39.95" customHeight="1" spans="1:2">
      <c r="A3" s="3" t="s">
        <v>1995</v>
      </c>
      <c r="B3" s="4" t="s">
        <v>1996</v>
      </c>
    </row>
    <row r="4" ht="224.25" customHeight="1" spans="1:2">
      <c r="A4" s="5" t="s">
        <v>1997</v>
      </c>
      <c r="B4" s="6" t="s">
        <v>1998</v>
      </c>
    </row>
    <row r="5" ht="183.75" customHeight="1" spans="1:2">
      <c r="A5" s="5" t="s">
        <v>1999</v>
      </c>
      <c r="B5" s="7" t="s">
        <v>2000</v>
      </c>
    </row>
    <row r="6" ht="184.5" customHeight="1" spans="1:2">
      <c r="A6" s="8" t="s">
        <v>2001</v>
      </c>
      <c r="B6" s="9" t="s">
        <v>2002</v>
      </c>
    </row>
    <row r="7" ht="45" customHeight="1" spans="1:2">
      <c r="A7" s="10"/>
      <c r="B7" s="11"/>
    </row>
    <row r="8" ht="102.75" customHeight="1" spans="1:2">
      <c r="A8" s="12"/>
      <c r="B8" s="13"/>
    </row>
    <row r="9" ht="131.25" customHeight="1" spans="1:6">
      <c r="A9" s="14" t="s">
        <v>2003</v>
      </c>
      <c r="B9" s="15" t="s">
        <v>2004</v>
      </c>
      <c r="E9" s="16"/>
      <c r="F9" s="16"/>
    </row>
    <row r="10" ht="77.25" customHeight="1" spans="1:2">
      <c r="A10" s="14" t="s">
        <v>2005</v>
      </c>
      <c r="B10" s="6" t="s">
        <v>2006</v>
      </c>
    </row>
    <row r="11" ht="95.25" customHeight="1" spans="1:2">
      <c r="A11" s="14" t="s">
        <v>2007</v>
      </c>
      <c r="B11" s="6" t="s">
        <v>2008</v>
      </c>
    </row>
    <row r="12" ht="59.25" customHeight="1" spans="1:2">
      <c r="A12" s="14" t="s">
        <v>2009</v>
      </c>
      <c r="B12" s="6" t="s">
        <v>2010</v>
      </c>
    </row>
  </sheetData>
  <mergeCells count="3">
    <mergeCell ref="A1:B1"/>
    <mergeCell ref="A6:A8"/>
    <mergeCell ref="B6:B8"/>
  </mergeCells>
  <conditionalFormatting sqref="A6">
    <cfRule type="expression" dxfId="1" priority="2" stopIfTrue="1">
      <formula>"len($A:$A)=3"</formula>
    </cfRule>
  </conditionalFormatting>
  <conditionalFormatting sqref="A4:A5">
    <cfRule type="expression" dxfId="1" priority="1" stopIfTrue="1">
      <formula>"len($A:$A)=3"</formula>
    </cfRule>
  </conditionalFormatting>
  <pageMargins left="0.75" right="0.75" top="1" bottom="1" header="0.509027777777778" footer="0.509027777777778"/>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9" sqref="F9"/>
    </sheetView>
  </sheetViews>
  <sheetFormatPr defaultColWidth="9" defaultRowHeight="13.5"/>
  <sheetData/>
  <pageMargins left="0.699305555555556" right="0.699305555555556" top="0.75" bottom="0.75" header="0.3" footer="0.3"/>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9" sqref="F9"/>
    </sheetView>
  </sheetViews>
  <sheetFormatPr defaultColWidth="9" defaultRowHeight="13.5"/>
  <sheetData/>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1317"/>
  <sheetViews>
    <sheetView showZeros="0" view="pageBreakPreview" zoomScaleNormal="100" workbookViewId="0">
      <pane xSplit="1" ySplit="3" topLeftCell="B873" activePane="bottomRight" state="frozen"/>
      <selection/>
      <selection pane="topRight"/>
      <selection pane="bottomLeft"/>
      <selection pane="bottomRight" activeCell="C892" sqref="C892"/>
    </sheetView>
  </sheetViews>
  <sheetFormatPr defaultColWidth="9" defaultRowHeight="14.25" outlineLevelCol="3"/>
  <cols>
    <col min="1" max="1" width="44.5" style="177" customWidth="1"/>
    <col min="2" max="3" width="21.625" style="177" customWidth="1"/>
    <col min="4" max="4" width="21.625" style="386" customWidth="1"/>
    <col min="5" max="16384" width="9" style="177"/>
  </cols>
  <sheetData>
    <row r="1" s="37" customFormat="1" ht="45" customHeight="1" spans="1:4">
      <c r="A1" s="314" t="s">
        <v>87</v>
      </c>
      <c r="B1" s="314"/>
      <c r="C1" s="314"/>
      <c r="D1" s="314"/>
    </row>
    <row r="2" s="37" customFormat="1" ht="20.1" customHeight="1" spans="1:4">
      <c r="A2" s="387"/>
      <c r="B2" s="316"/>
      <c r="C2" s="388"/>
      <c r="D2" s="388" t="s">
        <v>1</v>
      </c>
    </row>
    <row r="3" s="384" customFormat="1" ht="39" customHeight="1" spans="1:4">
      <c r="A3" s="318" t="s">
        <v>2</v>
      </c>
      <c r="B3" s="102" t="s">
        <v>77</v>
      </c>
      <c r="C3" s="102" t="s">
        <v>4</v>
      </c>
      <c r="D3" s="102" t="s">
        <v>88</v>
      </c>
    </row>
    <row r="4" ht="24.95" customHeight="1" spans="1:4">
      <c r="A4" s="389" t="s">
        <v>42</v>
      </c>
      <c r="B4" s="390">
        <f>SUM(B5,B17,B26,B37,B48,B59,B70,B82,B91,B104,B114,B123,B134,B147,B154,B162,B168,B175,B182,B189,B196,B203,B211,B217,B223,B230,B245)</f>
        <v>23305</v>
      </c>
      <c r="C4" s="390">
        <f>SUM(C5,C17,C26,C37,C48,C59,C70,C82,C91,C104,C114,C123,C134,C147,C154,C162,C168,C175,C182,C189,C196,C203,C211,C217,C223,C230,C245)</f>
        <v>21255</v>
      </c>
      <c r="D4" s="391">
        <f>(C4-B4)/B4</f>
        <v>-0.0879639562325681</v>
      </c>
    </row>
    <row r="5" ht="24.95" customHeight="1" spans="1:4">
      <c r="A5" s="389" t="s">
        <v>89</v>
      </c>
      <c r="B5" s="390">
        <f>SUM(B6:B16)</f>
        <v>1107</v>
      </c>
      <c r="C5" s="390">
        <f>SUM(C6:C16)</f>
        <v>1194</v>
      </c>
      <c r="D5" s="391">
        <f t="shared" ref="D5:D67" si="0">(C5-B5)/B5</f>
        <v>0.0785907859078591</v>
      </c>
    </row>
    <row r="6" ht="24.95" customHeight="1" spans="1:4">
      <c r="A6" s="392" t="s">
        <v>90</v>
      </c>
      <c r="B6" s="393">
        <v>839</v>
      </c>
      <c r="C6" s="393">
        <v>878</v>
      </c>
      <c r="D6" s="391">
        <f t="shared" si="0"/>
        <v>0.0464839094159714</v>
      </c>
    </row>
    <row r="7" ht="24.95" customHeight="1" spans="1:4">
      <c r="A7" s="392" t="s">
        <v>91</v>
      </c>
      <c r="B7" s="393"/>
      <c r="C7" s="393">
        <v>47</v>
      </c>
      <c r="D7" s="391"/>
    </row>
    <row r="8" ht="24.95" customHeight="1" spans="1:4">
      <c r="A8" s="392" t="s">
        <v>92</v>
      </c>
      <c r="B8" s="393"/>
      <c r="C8" s="393"/>
      <c r="D8" s="391"/>
    </row>
    <row r="9" ht="24.95" customHeight="1" spans="1:4">
      <c r="A9" s="392" t="s">
        <v>93</v>
      </c>
      <c r="B9" s="393">
        <v>145</v>
      </c>
      <c r="C9" s="393">
        <v>145</v>
      </c>
      <c r="D9" s="391"/>
    </row>
    <row r="10" ht="24.95" customHeight="1" spans="1:4">
      <c r="A10" s="392" t="s">
        <v>94</v>
      </c>
      <c r="B10" s="393"/>
      <c r="C10" s="393"/>
      <c r="D10" s="391"/>
    </row>
    <row r="11" ht="24.95" customHeight="1" spans="1:4">
      <c r="A11" s="392" t="s">
        <v>95</v>
      </c>
      <c r="B11" s="393"/>
      <c r="C11" s="393"/>
      <c r="D11" s="391"/>
    </row>
    <row r="12" ht="24.95" customHeight="1" spans="1:4">
      <c r="A12" s="392" t="s">
        <v>96</v>
      </c>
      <c r="B12" s="393"/>
      <c r="C12" s="393"/>
      <c r="D12" s="391"/>
    </row>
    <row r="13" ht="24.95" customHeight="1" spans="1:4">
      <c r="A13" s="392" t="s">
        <v>97</v>
      </c>
      <c r="B13" s="393">
        <v>123</v>
      </c>
      <c r="C13" s="393">
        <v>124</v>
      </c>
      <c r="D13" s="391">
        <f t="shared" si="0"/>
        <v>0.00813008130081301</v>
      </c>
    </row>
    <row r="14" ht="24.95" customHeight="1" spans="1:4">
      <c r="A14" s="392" t="s">
        <v>98</v>
      </c>
      <c r="B14" s="393"/>
      <c r="C14" s="393"/>
      <c r="D14" s="391"/>
    </row>
    <row r="15" ht="24.95" customHeight="1" spans="1:4">
      <c r="A15" s="392" t="s">
        <v>99</v>
      </c>
      <c r="B15" s="393"/>
      <c r="C15" s="393"/>
      <c r="D15" s="391"/>
    </row>
    <row r="16" ht="24.95" customHeight="1" spans="1:4">
      <c r="A16" s="392" t="s">
        <v>100</v>
      </c>
      <c r="B16" s="393"/>
      <c r="C16" s="393"/>
      <c r="D16" s="391"/>
    </row>
    <row r="17" ht="24.95" customHeight="1" spans="1:4">
      <c r="A17" s="389" t="s">
        <v>101</v>
      </c>
      <c r="B17" s="390">
        <f>SUM(B18:B25)</f>
        <v>656</v>
      </c>
      <c r="C17" s="390">
        <f>SUM(C18:C25)</f>
        <v>775</v>
      </c>
      <c r="D17" s="391">
        <f t="shared" si="0"/>
        <v>0.18140243902439</v>
      </c>
    </row>
    <row r="18" ht="24.95" customHeight="1" spans="1:4">
      <c r="A18" s="392" t="s">
        <v>90</v>
      </c>
      <c r="B18" s="390">
        <v>548</v>
      </c>
      <c r="C18" s="393">
        <v>607</v>
      </c>
      <c r="D18" s="391">
        <f t="shared" si="0"/>
        <v>0.107664233576642</v>
      </c>
    </row>
    <row r="19" ht="24.95" customHeight="1" spans="1:4">
      <c r="A19" s="392" t="s">
        <v>91</v>
      </c>
      <c r="B19" s="393"/>
      <c r="C19" s="393"/>
      <c r="D19" s="391"/>
    </row>
    <row r="20" ht="24.95" customHeight="1" spans="1:4">
      <c r="A20" s="392" t="s">
        <v>92</v>
      </c>
      <c r="B20" s="393"/>
      <c r="C20" s="393"/>
      <c r="D20" s="391"/>
    </row>
    <row r="21" ht="24.95" customHeight="1" spans="1:4">
      <c r="A21" s="392" t="s">
        <v>102</v>
      </c>
      <c r="B21" s="393"/>
      <c r="C21" s="393"/>
      <c r="D21" s="391"/>
    </row>
    <row r="22" ht="24.95" customHeight="1" spans="1:4">
      <c r="A22" s="392" t="s">
        <v>103</v>
      </c>
      <c r="B22" s="393">
        <v>108</v>
      </c>
      <c r="C22" s="393">
        <v>108</v>
      </c>
      <c r="D22" s="391"/>
    </row>
    <row r="23" ht="24.95" customHeight="1" spans="1:4">
      <c r="A23" s="392" t="s">
        <v>104</v>
      </c>
      <c r="B23" s="393"/>
      <c r="C23" s="393"/>
      <c r="D23" s="391"/>
    </row>
    <row r="24" ht="24.95" customHeight="1" spans="1:4">
      <c r="A24" s="392" t="s">
        <v>99</v>
      </c>
      <c r="B24" s="393"/>
      <c r="C24" s="393"/>
      <c r="D24" s="391"/>
    </row>
    <row r="25" ht="24.95" customHeight="1" spans="1:4">
      <c r="A25" s="392" t="s">
        <v>105</v>
      </c>
      <c r="B25" s="393"/>
      <c r="C25" s="393">
        <v>60</v>
      </c>
      <c r="D25" s="391"/>
    </row>
    <row r="26" ht="24.95" customHeight="1" spans="1:4">
      <c r="A26" s="394" t="s">
        <v>106</v>
      </c>
      <c r="B26" s="390">
        <f>SUM(B27:B36)</f>
        <v>6537</v>
      </c>
      <c r="C26" s="390">
        <f>SUM(C27:C36)</f>
        <v>5501</v>
      </c>
      <c r="D26" s="391">
        <f t="shared" si="0"/>
        <v>-0.158482484320024</v>
      </c>
    </row>
    <row r="27" ht="24.95" customHeight="1" spans="1:4">
      <c r="A27" s="392" t="s">
        <v>90</v>
      </c>
      <c r="B27" s="393">
        <v>5835</v>
      </c>
      <c r="C27" s="393">
        <v>4894</v>
      </c>
      <c r="D27" s="391">
        <f t="shared" si="0"/>
        <v>-0.161268209083119</v>
      </c>
    </row>
    <row r="28" ht="24.95" customHeight="1" spans="1:4">
      <c r="A28" s="392" t="s">
        <v>91</v>
      </c>
      <c r="B28" s="393">
        <v>50</v>
      </c>
      <c r="C28" s="393">
        <v>95</v>
      </c>
      <c r="D28" s="391">
        <f t="shared" si="0"/>
        <v>0.9</v>
      </c>
    </row>
    <row r="29" ht="24.95" customHeight="1" spans="1:4">
      <c r="A29" s="392" t="s">
        <v>92</v>
      </c>
      <c r="B29" s="393">
        <v>652</v>
      </c>
      <c r="C29" s="393">
        <v>477</v>
      </c>
      <c r="D29" s="391">
        <f t="shared" si="0"/>
        <v>-0.26840490797546</v>
      </c>
    </row>
    <row r="30" ht="24.95" customHeight="1" spans="1:4">
      <c r="A30" s="392" t="s">
        <v>107</v>
      </c>
      <c r="B30" s="393"/>
      <c r="C30" s="393"/>
      <c r="D30" s="391"/>
    </row>
    <row r="31" ht="24.95" customHeight="1" spans="1:4">
      <c r="A31" s="392" t="s">
        <v>108</v>
      </c>
      <c r="B31" s="393"/>
      <c r="C31" s="393"/>
      <c r="D31" s="391"/>
    </row>
    <row r="32" ht="24.95" customHeight="1" spans="1:4">
      <c r="A32" s="392" t="s">
        <v>109</v>
      </c>
      <c r="B32" s="393"/>
      <c r="C32" s="393"/>
      <c r="D32" s="391"/>
    </row>
    <row r="33" ht="24.95" customHeight="1" spans="1:4">
      <c r="A33" s="392" t="s">
        <v>110</v>
      </c>
      <c r="B33" s="393"/>
      <c r="C33" s="393">
        <v>35</v>
      </c>
      <c r="D33" s="391"/>
    </row>
    <row r="34" ht="24.95" customHeight="1" spans="1:4">
      <c r="A34" s="392" t="s">
        <v>111</v>
      </c>
      <c r="B34" s="393"/>
      <c r="C34" s="393"/>
      <c r="D34" s="391"/>
    </row>
    <row r="35" ht="24.95" customHeight="1" spans="1:4">
      <c r="A35" s="392" t="s">
        <v>99</v>
      </c>
      <c r="B35" s="393"/>
      <c r="C35" s="393"/>
      <c r="D35" s="391"/>
    </row>
    <row r="36" ht="42" customHeight="1" spans="1:4">
      <c r="A36" s="392" t="s">
        <v>112</v>
      </c>
      <c r="B36" s="393"/>
      <c r="C36" s="393"/>
      <c r="D36" s="391"/>
    </row>
    <row r="37" ht="24.95" customHeight="1" spans="1:4">
      <c r="A37" s="389" t="s">
        <v>113</v>
      </c>
      <c r="B37" s="395">
        <f>SUM(B38:B47)</f>
        <v>475</v>
      </c>
      <c r="C37" s="395">
        <f>SUM(C38:C47)</f>
        <v>345</v>
      </c>
      <c r="D37" s="391">
        <f t="shared" si="0"/>
        <v>-0.273684210526316</v>
      </c>
    </row>
    <row r="38" ht="24.95" customHeight="1" spans="1:4">
      <c r="A38" s="392" t="s">
        <v>90</v>
      </c>
      <c r="B38" s="396">
        <v>475</v>
      </c>
      <c r="C38" s="396">
        <v>324</v>
      </c>
      <c r="D38" s="391">
        <f t="shared" si="0"/>
        <v>-0.317894736842105</v>
      </c>
    </row>
    <row r="39" ht="24.95" customHeight="1" spans="1:4">
      <c r="A39" s="392" t="s">
        <v>91</v>
      </c>
      <c r="B39" s="393"/>
      <c r="C39" s="393"/>
      <c r="D39" s="391"/>
    </row>
    <row r="40" ht="24.95" customHeight="1" spans="1:4">
      <c r="A40" s="392" t="s">
        <v>92</v>
      </c>
      <c r="B40" s="393"/>
      <c r="C40" s="393"/>
      <c r="D40" s="391"/>
    </row>
    <row r="41" ht="24.95" customHeight="1" spans="1:4">
      <c r="A41" s="392" t="s">
        <v>114</v>
      </c>
      <c r="B41" s="393"/>
      <c r="C41" s="393"/>
      <c r="D41" s="391"/>
    </row>
    <row r="42" ht="24.95" customHeight="1" spans="1:4">
      <c r="A42" s="392" t="s">
        <v>115</v>
      </c>
      <c r="B42" s="393"/>
      <c r="C42" s="393"/>
      <c r="D42" s="391"/>
    </row>
    <row r="43" ht="24.95" customHeight="1" spans="1:4">
      <c r="A43" s="392" t="s">
        <v>116</v>
      </c>
      <c r="B43" s="393"/>
      <c r="C43" s="393"/>
      <c r="D43" s="391"/>
    </row>
    <row r="44" ht="24.95" customHeight="1" spans="1:4">
      <c r="A44" s="392" t="s">
        <v>117</v>
      </c>
      <c r="B44" s="393"/>
      <c r="C44" s="393"/>
      <c r="D44" s="391"/>
    </row>
    <row r="45" ht="24.95" customHeight="1" spans="1:4">
      <c r="A45" s="392" t="s">
        <v>118</v>
      </c>
      <c r="B45" s="393"/>
      <c r="C45" s="393"/>
      <c r="D45" s="391"/>
    </row>
    <row r="46" ht="24.95" customHeight="1" spans="1:4">
      <c r="A46" s="392" t="s">
        <v>99</v>
      </c>
      <c r="B46" s="393"/>
      <c r="C46" s="393">
        <v>21</v>
      </c>
      <c r="D46" s="391"/>
    </row>
    <row r="47" ht="24.95" customHeight="1" spans="1:4">
      <c r="A47" s="392" t="s">
        <v>119</v>
      </c>
      <c r="B47" s="393"/>
      <c r="C47" s="393"/>
      <c r="D47" s="391"/>
    </row>
    <row r="48" ht="24.95" customHeight="1" spans="1:4">
      <c r="A48" s="389" t="s">
        <v>120</v>
      </c>
      <c r="B48" s="395">
        <f>SUM(B49:B58)</f>
        <v>504</v>
      </c>
      <c r="C48" s="395">
        <f>SUM(C49:C58)</f>
        <v>415</v>
      </c>
      <c r="D48" s="391">
        <f t="shared" si="0"/>
        <v>-0.176587301587302</v>
      </c>
    </row>
    <row r="49" ht="24.95" customHeight="1" spans="1:4">
      <c r="A49" s="392" t="s">
        <v>90</v>
      </c>
      <c r="B49" s="396">
        <v>465</v>
      </c>
      <c r="C49" s="396">
        <v>376</v>
      </c>
      <c r="D49" s="391">
        <f t="shared" si="0"/>
        <v>-0.191397849462366</v>
      </c>
    </row>
    <row r="50" ht="24.95" customHeight="1" spans="1:4">
      <c r="A50" s="392" t="s">
        <v>91</v>
      </c>
      <c r="B50" s="393"/>
      <c r="C50" s="393"/>
      <c r="D50" s="391"/>
    </row>
    <row r="51" ht="24.95" customHeight="1" spans="1:4">
      <c r="A51" s="392" t="s">
        <v>92</v>
      </c>
      <c r="B51" s="393"/>
      <c r="C51" s="393"/>
      <c r="D51" s="391"/>
    </row>
    <row r="52" ht="24.95" customHeight="1" spans="1:4">
      <c r="A52" s="392" t="s">
        <v>121</v>
      </c>
      <c r="B52" s="393"/>
      <c r="C52" s="393"/>
      <c r="D52" s="391"/>
    </row>
    <row r="53" ht="24.95" customHeight="1" spans="1:4">
      <c r="A53" s="392" t="s">
        <v>122</v>
      </c>
      <c r="B53" s="393"/>
      <c r="C53" s="393"/>
      <c r="D53" s="391"/>
    </row>
    <row r="54" ht="24.95" customHeight="1" spans="1:4">
      <c r="A54" s="392" t="s">
        <v>123</v>
      </c>
      <c r="B54" s="393"/>
      <c r="C54" s="393"/>
      <c r="D54" s="391"/>
    </row>
    <row r="55" ht="24.95" customHeight="1" spans="1:4">
      <c r="A55" s="392" t="s">
        <v>124</v>
      </c>
      <c r="B55" s="393"/>
      <c r="C55" s="393"/>
      <c r="D55" s="391"/>
    </row>
    <row r="56" ht="24.95" customHeight="1" spans="1:4">
      <c r="A56" s="392" t="s">
        <v>125</v>
      </c>
      <c r="B56" s="393">
        <v>39</v>
      </c>
      <c r="C56" s="393">
        <v>39</v>
      </c>
      <c r="D56" s="391"/>
    </row>
    <row r="57" ht="24.95" customHeight="1" spans="1:4">
      <c r="A57" s="392" t="s">
        <v>99</v>
      </c>
      <c r="B57" s="393"/>
      <c r="C57" s="393"/>
      <c r="D57" s="391"/>
    </row>
    <row r="58" ht="24.95" customHeight="1" spans="1:4">
      <c r="A58" s="392" t="s">
        <v>126</v>
      </c>
      <c r="B58" s="393"/>
      <c r="C58" s="393"/>
      <c r="D58" s="391"/>
    </row>
    <row r="59" ht="24.95" customHeight="1" spans="1:4">
      <c r="A59" s="389" t="s">
        <v>127</v>
      </c>
      <c r="B59" s="395">
        <f>SUM(B60:B69)</f>
        <v>3332</v>
      </c>
      <c r="C59" s="395">
        <f>SUM(C60:C69)</f>
        <v>3103</v>
      </c>
      <c r="D59" s="391">
        <f t="shared" si="0"/>
        <v>-0.0687274909963986</v>
      </c>
    </row>
    <row r="60" ht="24.95" customHeight="1" spans="1:4">
      <c r="A60" s="392" t="s">
        <v>90</v>
      </c>
      <c r="B60" s="396">
        <v>2917</v>
      </c>
      <c r="C60" s="396">
        <v>2772</v>
      </c>
      <c r="D60" s="391">
        <f t="shared" si="0"/>
        <v>-0.0497086047308879</v>
      </c>
    </row>
    <row r="61" ht="24.95" customHeight="1" spans="1:4">
      <c r="A61" s="392" t="s">
        <v>91</v>
      </c>
      <c r="B61" s="393">
        <v>165</v>
      </c>
      <c r="C61" s="393">
        <v>41</v>
      </c>
      <c r="D61" s="391">
        <f t="shared" si="0"/>
        <v>-0.751515151515151</v>
      </c>
    </row>
    <row r="62" ht="24.95" customHeight="1" spans="1:4">
      <c r="A62" s="392" t="s">
        <v>92</v>
      </c>
      <c r="B62" s="393"/>
      <c r="C62" s="393"/>
      <c r="D62" s="391"/>
    </row>
    <row r="63" ht="24.95" customHeight="1" spans="1:4">
      <c r="A63" s="392" t="s">
        <v>128</v>
      </c>
      <c r="B63" s="393"/>
      <c r="C63" s="393"/>
      <c r="D63" s="391"/>
    </row>
    <row r="64" ht="24.95" customHeight="1" spans="1:4">
      <c r="A64" s="392" t="s">
        <v>129</v>
      </c>
      <c r="B64" s="393"/>
      <c r="C64" s="393"/>
      <c r="D64" s="391"/>
    </row>
    <row r="65" ht="24.95" customHeight="1" spans="1:4">
      <c r="A65" s="392" t="s">
        <v>130</v>
      </c>
      <c r="B65" s="393"/>
      <c r="C65" s="393"/>
      <c r="D65" s="391"/>
    </row>
    <row r="66" ht="24.95" customHeight="1" spans="1:4">
      <c r="A66" s="392" t="s">
        <v>131</v>
      </c>
      <c r="B66" s="393">
        <v>210</v>
      </c>
      <c r="C66" s="393">
        <v>90</v>
      </c>
      <c r="D66" s="391">
        <f t="shared" si="0"/>
        <v>-0.571428571428571</v>
      </c>
    </row>
    <row r="67" ht="24.95" customHeight="1" spans="1:4">
      <c r="A67" s="392" t="s">
        <v>132</v>
      </c>
      <c r="B67" s="393">
        <v>40</v>
      </c>
      <c r="C67" s="393">
        <v>140</v>
      </c>
      <c r="D67" s="391">
        <f t="shared" si="0"/>
        <v>2.5</v>
      </c>
    </row>
    <row r="68" ht="24.95" customHeight="1" spans="1:4">
      <c r="A68" s="392" t="s">
        <v>99</v>
      </c>
      <c r="B68" s="393"/>
      <c r="C68" s="393"/>
      <c r="D68" s="391"/>
    </row>
    <row r="69" ht="24.95" customHeight="1" spans="1:4">
      <c r="A69" s="392" t="s">
        <v>133</v>
      </c>
      <c r="B69" s="393"/>
      <c r="C69" s="393">
        <v>60</v>
      </c>
      <c r="D69" s="391"/>
    </row>
    <row r="70" ht="24.95" customHeight="1" spans="1:4">
      <c r="A70" s="389" t="s">
        <v>134</v>
      </c>
      <c r="B70" s="395"/>
      <c r="C70" s="395"/>
      <c r="D70" s="391"/>
    </row>
    <row r="71" ht="24.95" customHeight="1" spans="1:4">
      <c r="A71" s="392" t="s">
        <v>90</v>
      </c>
      <c r="B71" s="396"/>
      <c r="C71" s="396"/>
      <c r="D71" s="391"/>
    </row>
    <row r="72" ht="24.95" customHeight="1" spans="1:4">
      <c r="A72" s="392" t="s">
        <v>91</v>
      </c>
      <c r="B72" s="393"/>
      <c r="C72" s="393"/>
      <c r="D72" s="391"/>
    </row>
    <row r="73" ht="24.95" customHeight="1" spans="1:4">
      <c r="A73" s="392" t="s">
        <v>92</v>
      </c>
      <c r="B73" s="393"/>
      <c r="C73" s="393"/>
      <c r="D73" s="391"/>
    </row>
    <row r="74" ht="24.95" customHeight="1" spans="1:4">
      <c r="A74" s="392" t="s">
        <v>135</v>
      </c>
      <c r="B74" s="393"/>
      <c r="C74" s="393"/>
      <c r="D74" s="391"/>
    </row>
    <row r="75" ht="24.95" customHeight="1" spans="1:4">
      <c r="A75" s="392" t="s">
        <v>136</v>
      </c>
      <c r="B75" s="393"/>
      <c r="C75" s="393"/>
      <c r="D75" s="391"/>
    </row>
    <row r="76" ht="24.95" customHeight="1" spans="1:4">
      <c r="A76" s="392" t="s">
        <v>137</v>
      </c>
      <c r="B76" s="393"/>
      <c r="C76" s="393"/>
      <c r="D76" s="391"/>
    </row>
    <row r="77" ht="24.95" customHeight="1" spans="1:4">
      <c r="A77" s="392" t="s">
        <v>138</v>
      </c>
      <c r="B77" s="393"/>
      <c r="C77" s="393"/>
      <c r="D77" s="391"/>
    </row>
    <row r="78" ht="24.95" customHeight="1" spans="1:4">
      <c r="A78" s="392" t="s">
        <v>139</v>
      </c>
      <c r="B78" s="393"/>
      <c r="C78" s="393"/>
      <c r="D78" s="391"/>
    </row>
    <row r="79" ht="24.95" customHeight="1" spans="1:4">
      <c r="A79" s="392" t="s">
        <v>131</v>
      </c>
      <c r="B79" s="393"/>
      <c r="C79" s="393"/>
      <c r="D79" s="391"/>
    </row>
    <row r="80" ht="24.95" customHeight="1" spans="1:4">
      <c r="A80" s="392" t="s">
        <v>99</v>
      </c>
      <c r="B80" s="393"/>
      <c r="C80" s="393"/>
      <c r="D80" s="391"/>
    </row>
    <row r="81" ht="24.95" customHeight="1" spans="1:4">
      <c r="A81" s="392" t="s">
        <v>140</v>
      </c>
      <c r="B81" s="393"/>
      <c r="C81" s="393"/>
      <c r="D81" s="391"/>
    </row>
    <row r="82" ht="24.95" customHeight="1" spans="1:4">
      <c r="A82" s="389" t="s">
        <v>141</v>
      </c>
      <c r="B82" s="395">
        <f>SUM(B83:B90)</f>
        <v>96</v>
      </c>
      <c r="C82" s="395">
        <f>SUM(C83:C90)</f>
        <v>47</v>
      </c>
      <c r="D82" s="391">
        <f t="shared" ref="D82:D131" si="1">(C82-B82)/B82</f>
        <v>-0.510416666666667</v>
      </c>
    </row>
    <row r="83" ht="24.95" customHeight="1" spans="1:4">
      <c r="A83" s="392" t="s">
        <v>90</v>
      </c>
      <c r="B83" s="396">
        <v>96</v>
      </c>
      <c r="C83" s="396">
        <v>47</v>
      </c>
      <c r="D83" s="391">
        <f t="shared" si="1"/>
        <v>-0.510416666666667</v>
      </c>
    </row>
    <row r="84" ht="24.95" customHeight="1" spans="1:4">
      <c r="A84" s="392" t="s">
        <v>91</v>
      </c>
      <c r="B84" s="393"/>
      <c r="C84" s="393"/>
      <c r="D84" s="391"/>
    </row>
    <row r="85" ht="24.95" customHeight="1" spans="1:4">
      <c r="A85" s="392" t="s">
        <v>92</v>
      </c>
      <c r="B85" s="393"/>
      <c r="C85" s="393"/>
      <c r="D85" s="391"/>
    </row>
    <row r="86" ht="24.95" customHeight="1" spans="1:4">
      <c r="A86" s="392" t="s">
        <v>142</v>
      </c>
      <c r="B86" s="393"/>
      <c r="C86" s="393"/>
      <c r="D86" s="391"/>
    </row>
    <row r="87" ht="24.95" customHeight="1" spans="1:4">
      <c r="A87" s="392" t="s">
        <v>143</v>
      </c>
      <c r="B87" s="393"/>
      <c r="C87" s="393"/>
      <c r="D87" s="391"/>
    </row>
    <row r="88" ht="24.95" customHeight="1" spans="1:4">
      <c r="A88" s="392" t="s">
        <v>131</v>
      </c>
      <c r="B88" s="393"/>
      <c r="C88" s="393"/>
      <c r="D88" s="391"/>
    </row>
    <row r="89" ht="24.95" customHeight="1" spans="1:4">
      <c r="A89" s="392" t="s">
        <v>99</v>
      </c>
      <c r="B89" s="393"/>
      <c r="C89" s="393"/>
      <c r="D89" s="391"/>
    </row>
    <row r="90" ht="24.95" customHeight="1" spans="1:4">
      <c r="A90" s="392" t="s">
        <v>144</v>
      </c>
      <c r="B90" s="393"/>
      <c r="C90" s="393"/>
      <c r="D90" s="391"/>
    </row>
    <row r="91" ht="24.95" customHeight="1" spans="1:4">
      <c r="A91" s="389" t="s">
        <v>145</v>
      </c>
      <c r="B91" s="395"/>
      <c r="C91" s="395"/>
      <c r="D91" s="391"/>
    </row>
    <row r="92" ht="24.95" customHeight="1" spans="1:4">
      <c r="A92" s="392" t="s">
        <v>90</v>
      </c>
      <c r="B92" s="396"/>
      <c r="C92" s="396"/>
      <c r="D92" s="391"/>
    </row>
    <row r="93" ht="24.95" customHeight="1" spans="1:4">
      <c r="A93" s="392" t="s">
        <v>91</v>
      </c>
      <c r="B93" s="393"/>
      <c r="C93" s="393"/>
      <c r="D93" s="391"/>
    </row>
    <row r="94" ht="24.95" customHeight="1" spans="1:4">
      <c r="A94" s="392" t="s">
        <v>92</v>
      </c>
      <c r="B94" s="393"/>
      <c r="C94" s="393"/>
      <c r="D94" s="391"/>
    </row>
    <row r="95" ht="24.95" customHeight="1" spans="1:4">
      <c r="A95" s="392" t="s">
        <v>146</v>
      </c>
      <c r="B95" s="393"/>
      <c r="C95" s="393"/>
      <c r="D95" s="391"/>
    </row>
    <row r="96" ht="24.95" customHeight="1" spans="1:4">
      <c r="A96" s="392" t="s">
        <v>147</v>
      </c>
      <c r="B96" s="393"/>
      <c r="C96" s="393"/>
      <c r="D96" s="391"/>
    </row>
    <row r="97" ht="24.95" customHeight="1" spans="1:4">
      <c r="A97" s="392" t="s">
        <v>131</v>
      </c>
      <c r="B97" s="393"/>
      <c r="C97" s="393"/>
      <c r="D97" s="391"/>
    </row>
    <row r="98" ht="24.95" customHeight="1" spans="1:4">
      <c r="A98" s="392" t="s">
        <v>148</v>
      </c>
      <c r="B98" s="393"/>
      <c r="C98" s="393"/>
      <c r="D98" s="391"/>
    </row>
    <row r="99" ht="24.95" customHeight="1" spans="1:4">
      <c r="A99" s="392" t="s">
        <v>149</v>
      </c>
      <c r="B99" s="393"/>
      <c r="C99" s="393"/>
      <c r="D99" s="391"/>
    </row>
    <row r="100" ht="24.95" customHeight="1" spans="1:4">
      <c r="A100" s="392" t="s">
        <v>150</v>
      </c>
      <c r="B100" s="393"/>
      <c r="C100" s="393"/>
      <c r="D100" s="391"/>
    </row>
    <row r="101" ht="24.95" customHeight="1" spans="1:4">
      <c r="A101" s="392" t="s">
        <v>151</v>
      </c>
      <c r="B101" s="396"/>
      <c r="C101" s="396"/>
      <c r="D101" s="391"/>
    </row>
    <row r="102" ht="24.95" customHeight="1" spans="1:4">
      <c r="A102" s="392" t="s">
        <v>99</v>
      </c>
      <c r="B102" s="393"/>
      <c r="C102" s="393"/>
      <c r="D102" s="391"/>
    </row>
    <row r="103" ht="24.95" customHeight="1" spans="1:4">
      <c r="A103" s="392" t="s">
        <v>152</v>
      </c>
      <c r="B103" s="393"/>
      <c r="C103" s="393"/>
      <c r="D103" s="391"/>
    </row>
    <row r="104" ht="24.95" customHeight="1" spans="1:4">
      <c r="A104" s="389" t="s">
        <v>153</v>
      </c>
      <c r="B104" s="395">
        <f>SUM(B105:B113)</f>
        <v>1948</v>
      </c>
      <c r="C104" s="395">
        <f>SUM(C105:C113)</f>
        <v>1291</v>
      </c>
      <c r="D104" s="391">
        <f t="shared" si="1"/>
        <v>-0.337268993839836</v>
      </c>
    </row>
    <row r="105" ht="24.95" customHeight="1" spans="1:4">
      <c r="A105" s="392" t="s">
        <v>90</v>
      </c>
      <c r="B105" s="393">
        <v>1923</v>
      </c>
      <c r="C105" s="393">
        <v>1291</v>
      </c>
      <c r="D105" s="391">
        <f t="shared" si="1"/>
        <v>-0.328653146125845</v>
      </c>
    </row>
    <row r="106" ht="24.95" customHeight="1" spans="1:4">
      <c r="A106" s="392" t="s">
        <v>91</v>
      </c>
      <c r="B106" s="393">
        <v>25</v>
      </c>
      <c r="C106" s="393"/>
      <c r="D106" s="391">
        <f t="shared" si="1"/>
        <v>-1</v>
      </c>
    </row>
    <row r="107" ht="24.95" customHeight="1" spans="1:4">
      <c r="A107" s="392" t="s">
        <v>92</v>
      </c>
      <c r="B107" s="393"/>
      <c r="C107" s="393"/>
      <c r="D107" s="391"/>
    </row>
    <row r="108" ht="24.95" customHeight="1" spans="1:4">
      <c r="A108" s="392" t="s">
        <v>154</v>
      </c>
      <c r="B108" s="393"/>
      <c r="C108" s="393"/>
      <c r="D108" s="391"/>
    </row>
    <row r="109" ht="24.95" customHeight="1" spans="1:4">
      <c r="A109" s="392" t="s">
        <v>155</v>
      </c>
      <c r="B109" s="393"/>
      <c r="C109" s="393"/>
      <c r="D109" s="391"/>
    </row>
    <row r="110" ht="24.95" customHeight="1" spans="1:4">
      <c r="A110" s="392" t="s">
        <v>156</v>
      </c>
      <c r="B110" s="393"/>
      <c r="C110" s="393"/>
      <c r="D110" s="391"/>
    </row>
    <row r="111" ht="24.95" customHeight="1" spans="1:4">
      <c r="A111" s="392" t="s">
        <v>157</v>
      </c>
      <c r="B111" s="393"/>
      <c r="C111" s="393"/>
      <c r="D111" s="391"/>
    </row>
    <row r="112" ht="24.95" customHeight="1" spans="1:4">
      <c r="A112" s="392" t="s">
        <v>99</v>
      </c>
      <c r="B112" s="393"/>
      <c r="C112" s="393"/>
      <c r="D112" s="391"/>
    </row>
    <row r="113" ht="24.95" customHeight="1" spans="1:4">
      <c r="A113" s="392" t="s">
        <v>158</v>
      </c>
      <c r="B113" s="393"/>
      <c r="C113" s="393"/>
      <c r="D113" s="391"/>
    </row>
    <row r="114" ht="24.95" customHeight="1" spans="1:4">
      <c r="A114" s="389" t="s">
        <v>159</v>
      </c>
      <c r="B114" s="395">
        <f>SUM(B115:B122)</f>
        <v>2010</v>
      </c>
      <c r="C114" s="395">
        <f>SUM(C115:C122)</f>
        <v>1880</v>
      </c>
      <c r="D114" s="391">
        <f t="shared" si="1"/>
        <v>-0.0646766169154229</v>
      </c>
    </row>
    <row r="115" ht="24.95" customHeight="1" spans="1:4">
      <c r="A115" s="392" t="s">
        <v>90</v>
      </c>
      <c r="B115" s="393">
        <v>1259</v>
      </c>
      <c r="C115" s="393">
        <v>1170</v>
      </c>
      <c r="D115" s="391">
        <f t="shared" si="1"/>
        <v>-0.0706910246227164</v>
      </c>
    </row>
    <row r="116" ht="24.95" customHeight="1" spans="1:4">
      <c r="A116" s="392" t="s">
        <v>91</v>
      </c>
      <c r="B116" s="396"/>
      <c r="C116" s="396">
        <v>20</v>
      </c>
      <c r="D116" s="391"/>
    </row>
    <row r="117" ht="24.95" customHeight="1" spans="1:4">
      <c r="A117" s="392" t="s">
        <v>92</v>
      </c>
      <c r="B117" s="393"/>
      <c r="C117" s="393"/>
      <c r="D117" s="391"/>
    </row>
    <row r="118" ht="24.95" customHeight="1" spans="1:4">
      <c r="A118" s="392" t="s">
        <v>160</v>
      </c>
      <c r="B118" s="393"/>
      <c r="C118" s="393"/>
      <c r="D118" s="391"/>
    </row>
    <row r="119" ht="24.95" customHeight="1" spans="1:4">
      <c r="A119" s="392" t="s">
        <v>161</v>
      </c>
      <c r="B119" s="393">
        <v>751</v>
      </c>
      <c r="C119" s="393">
        <v>690</v>
      </c>
      <c r="D119" s="391">
        <f t="shared" si="1"/>
        <v>-0.0812250332889481</v>
      </c>
    </row>
    <row r="120" ht="24.95" customHeight="1" spans="1:4">
      <c r="A120" s="392" t="s">
        <v>162</v>
      </c>
      <c r="B120" s="393"/>
      <c r="C120" s="393"/>
      <c r="D120" s="391"/>
    </row>
    <row r="121" ht="24.95" customHeight="1" spans="1:4">
      <c r="A121" s="392" t="s">
        <v>99</v>
      </c>
      <c r="B121" s="393"/>
      <c r="C121" s="393"/>
      <c r="D121" s="391"/>
    </row>
    <row r="122" ht="24.95" customHeight="1" spans="1:4">
      <c r="A122" s="392" t="s">
        <v>163</v>
      </c>
      <c r="B122" s="393"/>
      <c r="C122" s="393"/>
      <c r="D122" s="391"/>
    </row>
    <row r="123" ht="24.95" customHeight="1" spans="1:4">
      <c r="A123" s="389" t="s">
        <v>164</v>
      </c>
      <c r="B123" s="395">
        <f>SUM(B124:B133)</f>
        <v>731</v>
      </c>
      <c r="C123" s="395">
        <f>SUM(C124:C133)</f>
        <v>595</v>
      </c>
      <c r="D123" s="391">
        <f t="shared" si="1"/>
        <v>-0.186046511627907</v>
      </c>
    </row>
    <row r="124" ht="24.95" customHeight="1" spans="1:4">
      <c r="A124" s="392" t="s">
        <v>90</v>
      </c>
      <c r="B124" s="393">
        <v>600</v>
      </c>
      <c r="C124" s="393">
        <v>502</v>
      </c>
      <c r="D124" s="391">
        <f t="shared" si="1"/>
        <v>-0.163333333333333</v>
      </c>
    </row>
    <row r="125" ht="24.95" customHeight="1" spans="1:4">
      <c r="A125" s="392" t="s">
        <v>91</v>
      </c>
      <c r="B125" s="396">
        <v>3</v>
      </c>
      <c r="C125" s="396"/>
      <c r="D125" s="391">
        <f t="shared" si="1"/>
        <v>-1</v>
      </c>
    </row>
    <row r="126" ht="24.95" customHeight="1" spans="1:4">
      <c r="A126" s="392" t="s">
        <v>92</v>
      </c>
      <c r="B126" s="393"/>
      <c r="C126" s="393"/>
      <c r="D126" s="391"/>
    </row>
    <row r="127" ht="24.95" customHeight="1" spans="1:4">
      <c r="A127" s="392" t="s">
        <v>165</v>
      </c>
      <c r="B127" s="393"/>
      <c r="C127" s="393"/>
      <c r="D127" s="391"/>
    </row>
    <row r="128" ht="24.95" customHeight="1" spans="1:4">
      <c r="A128" s="392" t="s">
        <v>166</v>
      </c>
      <c r="B128" s="393"/>
      <c r="C128" s="393"/>
      <c r="D128" s="391"/>
    </row>
    <row r="129" ht="24.95" customHeight="1" spans="1:4">
      <c r="A129" s="392" t="s">
        <v>167</v>
      </c>
      <c r="B129" s="393"/>
      <c r="C129" s="393"/>
      <c r="D129" s="391"/>
    </row>
    <row r="130" ht="24.95" customHeight="1" spans="1:4">
      <c r="A130" s="392" t="s">
        <v>168</v>
      </c>
      <c r="B130" s="393"/>
      <c r="C130" s="393"/>
      <c r="D130" s="391"/>
    </row>
    <row r="131" ht="24.95" customHeight="1" spans="1:4">
      <c r="A131" s="392" t="s">
        <v>169</v>
      </c>
      <c r="B131" s="393">
        <v>128</v>
      </c>
      <c r="C131" s="393"/>
      <c r="D131" s="391">
        <f t="shared" si="1"/>
        <v>-1</v>
      </c>
    </row>
    <row r="132" ht="24.95" customHeight="1" spans="1:4">
      <c r="A132" s="392" t="s">
        <v>99</v>
      </c>
      <c r="B132" s="393"/>
      <c r="C132" s="393"/>
      <c r="D132" s="391"/>
    </row>
    <row r="133" ht="24.95" customHeight="1" spans="1:4">
      <c r="A133" s="392" t="s">
        <v>170</v>
      </c>
      <c r="B133" s="393"/>
      <c r="C133" s="393">
        <v>93</v>
      </c>
      <c r="D133" s="391"/>
    </row>
    <row r="134" ht="24.95" customHeight="1" spans="1:4">
      <c r="A134" s="389" t="s">
        <v>171</v>
      </c>
      <c r="B134" s="395"/>
      <c r="C134" s="395"/>
      <c r="D134" s="391"/>
    </row>
    <row r="135" ht="24.95" customHeight="1" spans="1:4">
      <c r="A135" s="392" t="s">
        <v>90</v>
      </c>
      <c r="B135" s="393"/>
      <c r="C135" s="393"/>
      <c r="D135" s="391"/>
    </row>
    <row r="136" ht="24.95" customHeight="1" spans="1:4">
      <c r="A136" s="392" t="s">
        <v>91</v>
      </c>
      <c r="B136" s="396"/>
      <c r="C136" s="396"/>
      <c r="D136" s="391"/>
    </row>
    <row r="137" ht="24.95" customHeight="1" spans="1:4">
      <c r="A137" s="392" t="s">
        <v>92</v>
      </c>
      <c r="B137" s="393"/>
      <c r="C137" s="393"/>
      <c r="D137" s="391"/>
    </row>
    <row r="138" ht="24.95" customHeight="1" spans="1:4">
      <c r="A138" s="392" t="s">
        <v>172</v>
      </c>
      <c r="B138" s="393"/>
      <c r="C138" s="393"/>
      <c r="D138" s="391"/>
    </row>
    <row r="139" ht="24.95" customHeight="1" spans="1:4">
      <c r="A139" s="392" t="s">
        <v>173</v>
      </c>
      <c r="B139" s="393"/>
      <c r="C139" s="393"/>
      <c r="D139" s="391"/>
    </row>
    <row r="140" ht="24.95" customHeight="1" spans="1:4">
      <c r="A140" s="392" t="s">
        <v>174</v>
      </c>
      <c r="B140" s="393"/>
      <c r="C140" s="393"/>
      <c r="D140" s="391"/>
    </row>
    <row r="141" ht="24.95" customHeight="1" spans="1:4">
      <c r="A141" s="392" t="s">
        <v>175</v>
      </c>
      <c r="B141" s="393"/>
      <c r="C141" s="393"/>
      <c r="D141" s="391"/>
    </row>
    <row r="142" ht="24.95" customHeight="1" spans="1:4">
      <c r="A142" s="392" t="s">
        <v>176</v>
      </c>
      <c r="B142" s="393"/>
      <c r="C142" s="393"/>
      <c r="D142" s="391"/>
    </row>
    <row r="143" ht="24.95" customHeight="1" spans="1:4">
      <c r="A143" s="392" t="s">
        <v>177</v>
      </c>
      <c r="B143" s="393"/>
      <c r="C143" s="393"/>
      <c r="D143" s="391"/>
    </row>
    <row r="144" ht="24.95" customHeight="1" spans="1:4">
      <c r="A144" s="392" t="s">
        <v>178</v>
      </c>
      <c r="B144" s="393"/>
      <c r="C144" s="393"/>
      <c r="D144" s="391"/>
    </row>
    <row r="145" ht="24.95" customHeight="1" spans="1:4">
      <c r="A145" s="392" t="s">
        <v>99</v>
      </c>
      <c r="B145" s="393"/>
      <c r="C145" s="393"/>
      <c r="D145" s="391"/>
    </row>
    <row r="146" ht="24.95" customHeight="1" spans="1:4">
      <c r="A146" s="392" t="s">
        <v>179</v>
      </c>
      <c r="B146" s="393"/>
      <c r="C146" s="393"/>
      <c r="D146" s="391"/>
    </row>
    <row r="147" ht="24.95" customHeight="1" spans="1:4">
      <c r="A147" s="389" t="s">
        <v>180</v>
      </c>
      <c r="B147" s="390">
        <f>SUM(B148:B153)</f>
        <v>138</v>
      </c>
      <c r="C147" s="390">
        <f>SUM(C148:C153)</f>
        <v>78</v>
      </c>
      <c r="D147" s="391">
        <f t="shared" ref="D147:D196" si="2">(C147-B147)/B147</f>
        <v>-0.434782608695652</v>
      </c>
    </row>
    <row r="148" ht="24.95" customHeight="1" spans="1:4">
      <c r="A148" s="392" t="s">
        <v>90</v>
      </c>
      <c r="B148" s="393">
        <v>84</v>
      </c>
      <c r="C148" s="393">
        <v>78</v>
      </c>
      <c r="D148" s="391">
        <f t="shared" si="2"/>
        <v>-0.0714285714285714</v>
      </c>
    </row>
    <row r="149" ht="24.95" customHeight="1" spans="1:4">
      <c r="A149" s="392" t="s">
        <v>91</v>
      </c>
      <c r="B149" s="393">
        <v>4</v>
      </c>
      <c r="C149" s="393"/>
      <c r="D149" s="391">
        <f t="shared" si="2"/>
        <v>-1</v>
      </c>
    </row>
    <row r="150" ht="24.95" customHeight="1" spans="1:4">
      <c r="A150" s="392" t="s">
        <v>92</v>
      </c>
      <c r="B150" s="393"/>
      <c r="C150" s="393"/>
      <c r="D150" s="391"/>
    </row>
    <row r="151" ht="24.95" customHeight="1" spans="1:4">
      <c r="A151" s="392" t="s">
        <v>181</v>
      </c>
      <c r="B151" s="393">
        <v>50</v>
      </c>
      <c r="C151" s="393"/>
      <c r="D151" s="391">
        <f t="shared" si="2"/>
        <v>-1</v>
      </c>
    </row>
    <row r="152" ht="24.95" customHeight="1" spans="1:4">
      <c r="A152" s="392" t="s">
        <v>99</v>
      </c>
      <c r="B152" s="393"/>
      <c r="C152" s="393"/>
      <c r="D152" s="391"/>
    </row>
    <row r="153" ht="24.95" customHeight="1" spans="1:4">
      <c r="A153" s="392" t="s">
        <v>182</v>
      </c>
      <c r="B153" s="393"/>
      <c r="C153" s="393"/>
      <c r="D153" s="391"/>
    </row>
    <row r="154" ht="24.95" customHeight="1" spans="1:4">
      <c r="A154" s="389" t="s">
        <v>183</v>
      </c>
      <c r="B154" s="395"/>
      <c r="C154" s="395"/>
      <c r="D154" s="391"/>
    </row>
    <row r="155" ht="24.95" customHeight="1" spans="1:4">
      <c r="A155" s="392" t="s">
        <v>90</v>
      </c>
      <c r="B155" s="393"/>
      <c r="C155" s="393"/>
      <c r="D155" s="391"/>
    </row>
    <row r="156" ht="24.95" customHeight="1" spans="1:4">
      <c r="A156" s="392" t="s">
        <v>91</v>
      </c>
      <c r="B156" s="393"/>
      <c r="C156" s="393"/>
      <c r="D156" s="391"/>
    </row>
    <row r="157" ht="24.95" customHeight="1" spans="1:4">
      <c r="A157" s="392" t="s">
        <v>92</v>
      </c>
      <c r="B157" s="396"/>
      <c r="C157" s="396"/>
      <c r="D157" s="391"/>
    </row>
    <row r="158" ht="24.95" customHeight="1" spans="1:4">
      <c r="A158" s="392" t="s">
        <v>184</v>
      </c>
      <c r="B158" s="393"/>
      <c r="C158" s="393"/>
      <c r="D158" s="391"/>
    </row>
    <row r="159" ht="24.95" customHeight="1" spans="1:4">
      <c r="A159" s="392" t="s">
        <v>185</v>
      </c>
      <c r="B159" s="393"/>
      <c r="C159" s="393"/>
      <c r="D159" s="391"/>
    </row>
    <row r="160" ht="24.95" customHeight="1" spans="1:4">
      <c r="A160" s="392" t="s">
        <v>99</v>
      </c>
      <c r="B160" s="393"/>
      <c r="C160" s="393"/>
      <c r="D160" s="391"/>
    </row>
    <row r="161" ht="24.95" customHeight="1" spans="1:4">
      <c r="A161" s="392" t="s">
        <v>186</v>
      </c>
      <c r="B161" s="393"/>
      <c r="C161" s="393"/>
      <c r="D161" s="391"/>
    </row>
    <row r="162" ht="24.95" customHeight="1" spans="1:4">
      <c r="A162" s="389" t="s">
        <v>187</v>
      </c>
      <c r="B162" s="395">
        <f>SUM(B163:B167)</f>
        <v>98</v>
      </c>
      <c r="C162" s="395">
        <f>SUM(C163:C167)</f>
        <v>76</v>
      </c>
      <c r="D162" s="391">
        <f t="shared" si="2"/>
        <v>-0.224489795918367</v>
      </c>
    </row>
    <row r="163" ht="24.95" customHeight="1" spans="1:4">
      <c r="A163" s="392" t="s">
        <v>90</v>
      </c>
      <c r="B163" s="393">
        <v>98</v>
      </c>
      <c r="C163" s="393">
        <v>76</v>
      </c>
      <c r="D163" s="391">
        <f t="shared" si="2"/>
        <v>-0.224489795918367</v>
      </c>
    </row>
    <row r="164" ht="24.95" customHeight="1" spans="1:4">
      <c r="A164" s="392" t="s">
        <v>91</v>
      </c>
      <c r="B164" s="393"/>
      <c r="C164" s="393"/>
      <c r="D164" s="391"/>
    </row>
    <row r="165" ht="24.95" customHeight="1" spans="1:4">
      <c r="A165" s="392" t="s">
        <v>92</v>
      </c>
      <c r="B165" s="393"/>
      <c r="C165" s="393"/>
      <c r="D165" s="391"/>
    </row>
    <row r="166" ht="24.95" customHeight="1" spans="1:4">
      <c r="A166" s="392" t="s">
        <v>188</v>
      </c>
      <c r="B166" s="393"/>
      <c r="C166" s="393"/>
      <c r="D166" s="391"/>
    </row>
    <row r="167" ht="24.95" customHeight="1" spans="1:4">
      <c r="A167" s="392" t="s">
        <v>189</v>
      </c>
      <c r="B167" s="393"/>
      <c r="C167" s="393"/>
      <c r="D167" s="391"/>
    </row>
    <row r="168" ht="24.95" customHeight="1" spans="1:4">
      <c r="A168" s="389" t="s">
        <v>190</v>
      </c>
      <c r="B168" s="395">
        <f>SUM(B169:B174)</f>
        <v>113</v>
      </c>
      <c r="C168" s="395">
        <f>SUM(C169:C174)</f>
        <v>92</v>
      </c>
      <c r="D168" s="391">
        <f t="shared" si="2"/>
        <v>-0.185840707964602</v>
      </c>
    </row>
    <row r="169" ht="24.95" customHeight="1" spans="1:4">
      <c r="A169" s="392" t="s">
        <v>90</v>
      </c>
      <c r="B169" s="393">
        <v>113</v>
      </c>
      <c r="C169" s="393">
        <v>92</v>
      </c>
      <c r="D169" s="391">
        <f t="shared" si="2"/>
        <v>-0.185840707964602</v>
      </c>
    </row>
    <row r="170" ht="24.95" customHeight="1" spans="1:4">
      <c r="A170" s="392" t="s">
        <v>91</v>
      </c>
      <c r="B170" s="396"/>
      <c r="C170" s="396"/>
      <c r="D170" s="391"/>
    </row>
    <row r="171" ht="24.95" customHeight="1" spans="1:4">
      <c r="A171" s="392" t="s">
        <v>92</v>
      </c>
      <c r="B171" s="393"/>
      <c r="C171" s="393"/>
      <c r="D171" s="391"/>
    </row>
    <row r="172" ht="24.95" customHeight="1" spans="1:4">
      <c r="A172" s="392" t="s">
        <v>104</v>
      </c>
      <c r="B172" s="393"/>
      <c r="C172" s="393"/>
      <c r="D172" s="391"/>
    </row>
    <row r="173" ht="24.95" customHeight="1" spans="1:4">
      <c r="A173" s="392" t="s">
        <v>99</v>
      </c>
      <c r="B173" s="393"/>
      <c r="C173" s="393"/>
      <c r="D173" s="391"/>
    </row>
    <row r="174" ht="24.95" customHeight="1" spans="1:4">
      <c r="A174" s="392" t="s">
        <v>191</v>
      </c>
      <c r="B174" s="393"/>
      <c r="C174" s="393"/>
      <c r="D174" s="391"/>
    </row>
    <row r="175" ht="24.95" customHeight="1" spans="1:4">
      <c r="A175" s="389" t="s">
        <v>192</v>
      </c>
      <c r="B175" s="395">
        <f>SUM(B176:B181)</f>
        <v>512</v>
      </c>
      <c r="C175" s="395">
        <f>SUM(C176:C181)</f>
        <v>894</v>
      </c>
      <c r="D175" s="391">
        <f t="shared" si="2"/>
        <v>0.74609375</v>
      </c>
    </row>
    <row r="176" ht="24.95" customHeight="1" spans="1:4">
      <c r="A176" s="392" t="s">
        <v>90</v>
      </c>
      <c r="B176" s="393">
        <v>439</v>
      </c>
      <c r="C176" s="393">
        <v>389</v>
      </c>
      <c r="D176" s="391">
        <f t="shared" si="2"/>
        <v>-0.113895216400911</v>
      </c>
    </row>
    <row r="177" ht="24.95" customHeight="1" spans="1:4">
      <c r="A177" s="392" t="s">
        <v>91</v>
      </c>
      <c r="B177" s="396">
        <v>21</v>
      </c>
      <c r="C177" s="396">
        <v>491</v>
      </c>
      <c r="D177" s="391">
        <f t="shared" si="2"/>
        <v>22.3809523809524</v>
      </c>
    </row>
    <row r="178" ht="24.95" customHeight="1" spans="1:4">
      <c r="A178" s="392" t="s">
        <v>92</v>
      </c>
      <c r="B178" s="393"/>
      <c r="C178" s="393"/>
      <c r="D178" s="391"/>
    </row>
    <row r="179" ht="24.95" customHeight="1" spans="1:4">
      <c r="A179" s="392" t="s">
        <v>193</v>
      </c>
      <c r="B179" s="393"/>
      <c r="C179" s="393"/>
      <c r="D179" s="391"/>
    </row>
    <row r="180" ht="24.95" customHeight="1" spans="1:4">
      <c r="A180" s="392" t="s">
        <v>99</v>
      </c>
      <c r="B180" s="393"/>
      <c r="C180" s="393"/>
      <c r="D180" s="391"/>
    </row>
    <row r="181" ht="24.95" customHeight="1" spans="1:4">
      <c r="A181" s="392" t="s">
        <v>194</v>
      </c>
      <c r="B181" s="393">
        <v>52</v>
      </c>
      <c r="C181" s="393">
        <v>14</v>
      </c>
      <c r="D181" s="391">
        <f t="shared" si="2"/>
        <v>-0.730769230769231</v>
      </c>
    </row>
    <row r="182" ht="24.95" customHeight="1" spans="1:4">
      <c r="A182" s="389" t="s">
        <v>195</v>
      </c>
      <c r="B182" s="395">
        <f>SUM(B183:B188)</f>
        <v>1456</v>
      </c>
      <c r="C182" s="395">
        <f>SUM(C183:C188)</f>
        <v>1265</v>
      </c>
      <c r="D182" s="391">
        <f t="shared" si="2"/>
        <v>-0.131181318681319</v>
      </c>
    </row>
    <row r="183" ht="24.95" customHeight="1" spans="1:4">
      <c r="A183" s="392" t="s">
        <v>90</v>
      </c>
      <c r="B183" s="393">
        <v>1295</v>
      </c>
      <c r="C183" s="393">
        <v>1200</v>
      </c>
      <c r="D183" s="391">
        <f t="shared" si="2"/>
        <v>-0.0733590733590734</v>
      </c>
    </row>
    <row r="184" ht="24.95" customHeight="1" spans="1:4">
      <c r="A184" s="392" t="s">
        <v>91</v>
      </c>
      <c r="B184" s="396">
        <v>100</v>
      </c>
      <c r="C184" s="396"/>
      <c r="D184" s="391">
        <f t="shared" si="2"/>
        <v>-1</v>
      </c>
    </row>
    <row r="185" ht="24.95" customHeight="1" spans="1:4">
      <c r="A185" s="392" t="s">
        <v>92</v>
      </c>
      <c r="B185" s="393"/>
      <c r="C185" s="393"/>
      <c r="D185" s="391"/>
    </row>
    <row r="186" ht="24.95" customHeight="1" spans="1:4">
      <c r="A186" s="392" t="s">
        <v>196</v>
      </c>
      <c r="B186" s="393">
        <v>61</v>
      </c>
      <c r="C186" s="393">
        <v>65</v>
      </c>
      <c r="D186" s="391">
        <f t="shared" si="2"/>
        <v>0.0655737704918033</v>
      </c>
    </row>
    <row r="187" ht="24.95" customHeight="1" spans="1:4">
      <c r="A187" s="392" t="s">
        <v>99</v>
      </c>
      <c r="B187" s="393"/>
      <c r="C187" s="393"/>
      <c r="D187" s="391"/>
    </row>
    <row r="188" ht="42" customHeight="1" spans="1:4">
      <c r="A188" s="392" t="s">
        <v>197</v>
      </c>
      <c r="B188" s="393"/>
      <c r="C188" s="393"/>
      <c r="D188" s="391"/>
    </row>
    <row r="189" ht="24.95" customHeight="1" spans="1:4">
      <c r="A189" s="389" t="s">
        <v>198</v>
      </c>
      <c r="B189" s="395">
        <f>SUM(B190:B195)</f>
        <v>331</v>
      </c>
      <c r="C189" s="395">
        <f>SUM(C190:C195)</f>
        <v>408</v>
      </c>
      <c r="D189" s="391">
        <f t="shared" si="2"/>
        <v>0.232628398791541</v>
      </c>
    </row>
    <row r="190" ht="24.95" customHeight="1" spans="1:4">
      <c r="A190" s="392" t="s">
        <v>90</v>
      </c>
      <c r="B190" s="393">
        <v>322</v>
      </c>
      <c r="C190" s="393">
        <v>395</v>
      </c>
      <c r="D190" s="391">
        <f t="shared" si="2"/>
        <v>0.226708074534162</v>
      </c>
    </row>
    <row r="191" ht="24.95" customHeight="1" spans="1:4">
      <c r="A191" s="392" t="s">
        <v>91</v>
      </c>
      <c r="B191" s="393">
        <v>9</v>
      </c>
      <c r="C191" s="393">
        <v>13</v>
      </c>
      <c r="D191" s="391">
        <f t="shared" si="2"/>
        <v>0.444444444444444</v>
      </c>
    </row>
    <row r="192" ht="24.95" customHeight="1" spans="1:4">
      <c r="A192" s="392" t="s">
        <v>92</v>
      </c>
      <c r="B192" s="393"/>
      <c r="C192" s="393"/>
      <c r="D192" s="391"/>
    </row>
    <row r="193" ht="24.95" customHeight="1" spans="1:4">
      <c r="A193" s="392" t="s">
        <v>199</v>
      </c>
      <c r="B193" s="396"/>
      <c r="C193" s="396"/>
      <c r="D193" s="391"/>
    </row>
    <row r="194" ht="24.95" customHeight="1" spans="1:4">
      <c r="A194" s="392" t="s">
        <v>99</v>
      </c>
      <c r="B194" s="393"/>
      <c r="C194" s="393"/>
      <c r="D194" s="391"/>
    </row>
    <row r="195" ht="24.95" customHeight="1" spans="1:4">
      <c r="A195" s="392" t="s">
        <v>200</v>
      </c>
      <c r="B195" s="393"/>
      <c r="C195" s="393"/>
      <c r="D195" s="391"/>
    </row>
    <row r="196" ht="24.95" customHeight="1" spans="1:4">
      <c r="A196" s="389" t="s">
        <v>201</v>
      </c>
      <c r="B196" s="395">
        <f>SUM(B197:B202)</f>
        <v>244</v>
      </c>
      <c r="C196" s="395">
        <f>SUM(C197:C202)</f>
        <v>311</v>
      </c>
      <c r="D196" s="391">
        <f t="shared" si="2"/>
        <v>0.274590163934426</v>
      </c>
    </row>
    <row r="197" ht="24.95" customHeight="1" spans="1:4">
      <c r="A197" s="392" t="s">
        <v>90</v>
      </c>
      <c r="B197" s="393">
        <v>242</v>
      </c>
      <c r="C197" s="393">
        <v>311</v>
      </c>
      <c r="D197" s="391">
        <f t="shared" ref="D197:D256" si="3">(C197-B197)/B197</f>
        <v>0.285123966942149</v>
      </c>
    </row>
    <row r="198" ht="24.95" customHeight="1" spans="1:4">
      <c r="A198" s="392" t="s">
        <v>91</v>
      </c>
      <c r="B198" s="393">
        <v>2</v>
      </c>
      <c r="C198" s="393"/>
      <c r="D198" s="391">
        <f t="shared" si="3"/>
        <v>-1</v>
      </c>
    </row>
    <row r="199" ht="24.95" customHeight="1" spans="1:4">
      <c r="A199" s="392" t="s">
        <v>92</v>
      </c>
      <c r="B199" s="396"/>
      <c r="C199" s="396"/>
      <c r="D199" s="391"/>
    </row>
    <row r="200" ht="24.95" customHeight="1" spans="1:4">
      <c r="A200" s="392" t="s">
        <v>202</v>
      </c>
      <c r="B200" s="396"/>
      <c r="C200" s="396"/>
      <c r="D200" s="391"/>
    </row>
    <row r="201" ht="24.95" customHeight="1" spans="1:4">
      <c r="A201" s="392" t="s">
        <v>99</v>
      </c>
      <c r="B201" s="393"/>
      <c r="C201" s="393"/>
      <c r="D201" s="391"/>
    </row>
    <row r="202" ht="24.95" customHeight="1" spans="1:4">
      <c r="A202" s="392" t="s">
        <v>203</v>
      </c>
      <c r="B202" s="393"/>
      <c r="C202" s="393"/>
      <c r="D202" s="391"/>
    </row>
    <row r="203" ht="24.95" customHeight="1" spans="1:4">
      <c r="A203" s="389" t="s">
        <v>204</v>
      </c>
      <c r="B203" s="395">
        <f>SUM(B204:B210)</f>
        <v>103</v>
      </c>
      <c r="C203" s="395">
        <f>SUM(C204:C210)</f>
        <v>149</v>
      </c>
      <c r="D203" s="391">
        <f t="shared" si="3"/>
        <v>0.446601941747573</v>
      </c>
    </row>
    <row r="204" ht="24.95" customHeight="1" spans="1:4">
      <c r="A204" s="392" t="s">
        <v>90</v>
      </c>
      <c r="B204" s="393">
        <v>100</v>
      </c>
      <c r="C204" s="393">
        <v>149</v>
      </c>
      <c r="D204" s="391">
        <f t="shared" si="3"/>
        <v>0.49</v>
      </c>
    </row>
    <row r="205" ht="24.95" customHeight="1" spans="1:4">
      <c r="A205" s="392" t="s">
        <v>91</v>
      </c>
      <c r="B205" s="393">
        <v>3</v>
      </c>
      <c r="C205" s="393"/>
      <c r="D205" s="391">
        <f t="shared" si="3"/>
        <v>-1</v>
      </c>
    </row>
    <row r="206" ht="24.95" customHeight="1" spans="1:4">
      <c r="A206" s="392" t="s">
        <v>92</v>
      </c>
      <c r="B206" s="393"/>
      <c r="C206" s="393"/>
      <c r="D206" s="391"/>
    </row>
    <row r="207" ht="24.95" customHeight="1" spans="1:4">
      <c r="A207" s="392" t="s">
        <v>205</v>
      </c>
      <c r="B207" s="396"/>
      <c r="C207" s="396"/>
      <c r="D207" s="391"/>
    </row>
    <row r="208" ht="24.95" customHeight="1" spans="1:4">
      <c r="A208" s="392" t="s">
        <v>206</v>
      </c>
      <c r="B208" s="393"/>
      <c r="C208" s="393"/>
      <c r="D208" s="391"/>
    </row>
    <row r="209" ht="24.95" customHeight="1" spans="1:4">
      <c r="A209" s="392" t="s">
        <v>99</v>
      </c>
      <c r="B209" s="393"/>
      <c r="C209" s="393"/>
      <c r="D209" s="391"/>
    </row>
    <row r="210" ht="24.95" customHeight="1" spans="1:4">
      <c r="A210" s="392" t="s">
        <v>207</v>
      </c>
      <c r="B210" s="393"/>
      <c r="C210" s="393"/>
      <c r="D210" s="391"/>
    </row>
    <row r="211" ht="24.95" customHeight="1" spans="1:4">
      <c r="A211" s="389" t="s">
        <v>208</v>
      </c>
      <c r="B211" s="395"/>
      <c r="C211" s="395"/>
      <c r="D211" s="391"/>
    </row>
    <row r="212" ht="24.95" customHeight="1" spans="1:4">
      <c r="A212" s="392" t="s">
        <v>90</v>
      </c>
      <c r="B212" s="393"/>
      <c r="C212" s="393"/>
      <c r="D212" s="391"/>
    </row>
    <row r="213" ht="24.95" customHeight="1" spans="1:4">
      <c r="A213" s="392" t="s">
        <v>91</v>
      </c>
      <c r="B213" s="393"/>
      <c r="C213" s="393"/>
      <c r="D213" s="391"/>
    </row>
    <row r="214" ht="24.95" customHeight="1" spans="1:4">
      <c r="A214" s="392" t="s">
        <v>92</v>
      </c>
      <c r="B214" s="393"/>
      <c r="C214" s="393"/>
      <c r="D214" s="391"/>
    </row>
    <row r="215" ht="24.95" customHeight="1" spans="1:4">
      <c r="A215" s="392" t="s">
        <v>99</v>
      </c>
      <c r="B215" s="396"/>
      <c r="C215" s="396"/>
      <c r="D215" s="391"/>
    </row>
    <row r="216" ht="24.95" customHeight="1" spans="1:4">
      <c r="A216" s="392" t="s">
        <v>209</v>
      </c>
      <c r="B216" s="393"/>
      <c r="C216" s="393"/>
      <c r="D216" s="391"/>
    </row>
    <row r="217" ht="24.95" customHeight="1" spans="1:4">
      <c r="A217" s="389" t="s">
        <v>210</v>
      </c>
      <c r="B217" s="395">
        <f>SUM(B218:B222)</f>
        <v>640</v>
      </c>
      <c r="C217" s="395">
        <f>SUM(C218:C222)</f>
        <v>575</v>
      </c>
      <c r="D217" s="391">
        <f t="shared" si="3"/>
        <v>-0.1015625</v>
      </c>
    </row>
    <row r="218" ht="24.95" customHeight="1" spans="1:4">
      <c r="A218" s="392" t="s">
        <v>90</v>
      </c>
      <c r="B218" s="393">
        <v>634</v>
      </c>
      <c r="C218" s="393">
        <v>563</v>
      </c>
      <c r="D218" s="391">
        <f t="shared" si="3"/>
        <v>-0.11198738170347</v>
      </c>
    </row>
    <row r="219" ht="24.95" customHeight="1" spans="1:4">
      <c r="A219" s="392" t="s">
        <v>91</v>
      </c>
      <c r="B219" s="393">
        <v>6</v>
      </c>
      <c r="C219" s="393">
        <v>12</v>
      </c>
      <c r="D219" s="391">
        <f t="shared" si="3"/>
        <v>1</v>
      </c>
    </row>
    <row r="220" ht="24.95" customHeight="1" spans="1:4">
      <c r="A220" s="392" t="s">
        <v>92</v>
      </c>
      <c r="B220" s="393"/>
      <c r="C220" s="393"/>
      <c r="D220" s="391"/>
    </row>
    <row r="221" ht="24.95" customHeight="1" spans="1:4">
      <c r="A221" s="392" t="s">
        <v>99</v>
      </c>
      <c r="B221" s="393"/>
      <c r="C221" s="393"/>
      <c r="D221" s="391"/>
    </row>
    <row r="222" ht="24.95" customHeight="1" spans="1:4">
      <c r="A222" s="392" t="s">
        <v>211</v>
      </c>
      <c r="B222" s="396"/>
      <c r="C222" s="396"/>
      <c r="D222" s="391"/>
    </row>
    <row r="223" ht="24.95" customHeight="1" spans="1:4">
      <c r="A223" s="389" t="s">
        <v>212</v>
      </c>
      <c r="B223" s="395"/>
      <c r="C223" s="395"/>
      <c r="D223" s="391"/>
    </row>
    <row r="224" ht="24.95" customHeight="1" spans="1:4">
      <c r="A224" s="392" t="s">
        <v>90</v>
      </c>
      <c r="B224" s="393"/>
      <c r="C224" s="393"/>
      <c r="D224" s="391"/>
    </row>
    <row r="225" ht="24.95" customHeight="1" spans="1:4">
      <c r="A225" s="392" t="s">
        <v>91</v>
      </c>
      <c r="B225" s="393"/>
      <c r="C225" s="393"/>
      <c r="D225" s="391"/>
    </row>
    <row r="226" ht="24.95" customHeight="1" spans="1:4">
      <c r="A226" s="392" t="s">
        <v>92</v>
      </c>
      <c r="B226" s="393"/>
      <c r="C226" s="393"/>
      <c r="D226" s="391"/>
    </row>
    <row r="227" ht="24.95" customHeight="1" spans="1:4">
      <c r="A227" s="392" t="s">
        <v>213</v>
      </c>
      <c r="B227" s="393"/>
      <c r="C227" s="393"/>
      <c r="D227" s="391"/>
    </row>
    <row r="228" ht="24.95" customHeight="1" spans="1:4">
      <c r="A228" s="392" t="s">
        <v>99</v>
      </c>
      <c r="B228" s="393"/>
      <c r="C228" s="393"/>
      <c r="D228" s="391"/>
    </row>
    <row r="229" ht="24.95" customHeight="1" spans="1:4">
      <c r="A229" s="392" t="s">
        <v>214</v>
      </c>
      <c r="B229" s="396"/>
      <c r="C229" s="396"/>
      <c r="D229" s="391"/>
    </row>
    <row r="230" ht="24.95" customHeight="1" spans="1:4">
      <c r="A230" s="389" t="s">
        <v>215</v>
      </c>
      <c r="B230" s="395">
        <f>SUM(B231:B244)</f>
        <v>1753</v>
      </c>
      <c r="C230" s="395">
        <f>SUM(C231:C244)</f>
        <v>1740</v>
      </c>
      <c r="D230" s="391">
        <f t="shared" si="3"/>
        <v>-0.00741585852823731</v>
      </c>
    </row>
    <row r="231" ht="24.95" customHeight="1" spans="1:4">
      <c r="A231" s="392" t="s">
        <v>90</v>
      </c>
      <c r="B231" s="393">
        <v>1559</v>
      </c>
      <c r="C231" s="393">
        <v>1475</v>
      </c>
      <c r="D231" s="391">
        <f t="shared" si="3"/>
        <v>-0.053880692751764</v>
      </c>
    </row>
    <row r="232" ht="24.95" customHeight="1" spans="1:4">
      <c r="A232" s="392" t="s">
        <v>91</v>
      </c>
      <c r="B232" s="393"/>
      <c r="C232" s="393">
        <v>80</v>
      </c>
      <c r="D232" s="391"/>
    </row>
    <row r="233" ht="24.95" customHeight="1" spans="1:4">
      <c r="A233" s="392" t="s">
        <v>92</v>
      </c>
      <c r="B233" s="393"/>
      <c r="C233" s="393"/>
      <c r="D233" s="391"/>
    </row>
    <row r="234" ht="24.95" customHeight="1" spans="1:4">
      <c r="A234" s="392" t="s">
        <v>216</v>
      </c>
      <c r="B234" s="393"/>
      <c r="C234" s="393"/>
      <c r="D234" s="391"/>
    </row>
    <row r="235" ht="24.95" customHeight="1" spans="1:4">
      <c r="A235" s="392" t="s">
        <v>217</v>
      </c>
      <c r="B235" s="396"/>
      <c r="C235" s="396"/>
      <c r="D235" s="391"/>
    </row>
    <row r="236" ht="24.95" customHeight="1" spans="1:4">
      <c r="A236" s="392" t="s">
        <v>131</v>
      </c>
      <c r="B236" s="393"/>
      <c r="C236" s="393"/>
      <c r="D236" s="391"/>
    </row>
    <row r="237" ht="24.95" customHeight="1" spans="1:4">
      <c r="A237" s="392" t="s">
        <v>218</v>
      </c>
      <c r="B237" s="393"/>
      <c r="C237" s="393"/>
      <c r="D237" s="391"/>
    </row>
    <row r="238" ht="24.95" customHeight="1" spans="1:4">
      <c r="A238" s="392" t="s">
        <v>219</v>
      </c>
      <c r="B238" s="393"/>
      <c r="C238" s="393"/>
      <c r="D238" s="391"/>
    </row>
    <row r="239" ht="24.95" customHeight="1" spans="1:4">
      <c r="A239" s="392" t="s">
        <v>220</v>
      </c>
      <c r="B239" s="393"/>
      <c r="C239" s="393"/>
      <c r="D239" s="391"/>
    </row>
    <row r="240" ht="24.95" customHeight="1" spans="1:4">
      <c r="A240" s="392" t="s">
        <v>221</v>
      </c>
      <c r="B240" s="393"/>
      <c r="C240" s="393"/>
      <c r="D240" s="391"/>
    </row>
    <row r="241" ht="24.95" customHeight="1" spans="1:4">
      <c r="A241" s="392" t="s">
        <v>222</v>
      </c>
      <c r="B241" s="393"/>
      <c r="C241" s="393"/>
      <c r="D241" s="391"/>
    </row>
    <row r="242" ht="24.95" customHeight="1" spans="1:4">
      <c r="A242" s="392" t="s">
        <v>223</v>
      </c>
      <c r="B242" s="393"/>
      <c r="C242" s="393"/>
      <c r="D242" s="391"/>
    </row>
    <row r="243" ht="24.95" customHeight="1" spans="1:4">
      <c r="A243" s="392" t="s">
        <v>99</v>
      </c>
      <c r="B243" s="393">
        <v>137</v>
      </c>
      <c r="C243" s="393">
        <v>92</v>
      </c>
      <c r="D243" s="391">
        <f t="shared" si="3"/>
        <v>-0.328467153284672</v>
      </c>
    </row>
    <row r="244" ht="24.95" customHeight="1" spans="1:4">
      <c r="A244" s="392" t="s">
        <v>224</v>
      </c>
      <c r="B244" s="393">
        <v>57</v>
      </c>
      <c r="C244" s="393">
        <v>93</v>
      </c>
      <c r="D244" s="391">
        <f t="shared" si="3"/>
        <v>0.631578947368421</v>
      </c>
    </row>
    <row r="245" ht="24.95" customHeight="1" spans="1:4">
      <c r="A245" s="389" t="s">
        <v>225</v>
      </c>
      <c r="B245" s="390">
        <f>SUM(B246:B247)</f>
        <v>521</v>
      </c>
      <c r="C245" s="390">
        <f>SUM(C246:C247)</f>
        <v>521</v>
      </c>
      <c r="D245" s="391">
        <f t="shared" si="3"/>
        <v>0</v>
      </c>
    </row>
    <row r="246" ht="24.95" customHeight="1" spans="1:4">
      <c r="A246" s="392" t="s">
        <v>226</v>
      </c>
      <c r="B246" s="393"/>
      <c r="C246" s="393"/>
      <c r="D246" s="391"/>
    </row>
    <row r="247" ht="24.95" customHeight="1" spans="1:4">
      <c r="A247" s="392" t="s">
        <v>227</v>
      </c>
      <c r="B247" s="393">
        <v>521</v>
      </c>
      <c r="C247" s="393">
        <v>521</v>
      </c>
      <c r="D247" s="391">
        <f t="shared" si="3"/>
        <v>0</v>
      </c>
    </row>
    <row r="248" ht="24.95" customHeight="1" spans="1:4">
      <c r="A248" s="389" t="s">
        <v>228</v>
      </c>
      <c r="B248" s="395"/>
      <c r="C248" s="395"/>
      <c r="D248" s="391"/>
    </row>
    <row r="249" ht="24.95" customHeight="1" spans="1:4">
      <c r="A249" s="389" t="s">
        <v>43</v>
      </c>
      <c r="B249" s="395"/>
      <c r="C249" s="395"/>
      <c r="D249" s="391"/>
    </row>
    <row r="250" ht="24.95" customHeight="1" spans="1:4">
      <c r="A250" s="389" t="s">
        <v>229</v>
      </c>
      <c r="B250" s="395"/>
      <c r="C250" s="395"/>
      <c r="D250" s="391"/>
    </row>
    <row r="251" ht="24.95" customHeight="1" spans="1:4">
      <c r="A251" s="389" t="s">
        <v>230</v>
      </c>
      <c r="B251" s="395"/>
      <c r="C251" s="395"/>
      <c r="D251" s="391"/>
    </row>
    <row r="252" ht="24.95" customHeight="1" spans="1:4">
      <c r="A252" s="389" t="s">
        <v>44</v>
      </c>
      <c r="B252" s="390">
        <f>SUM(B253,B255,B265)</f>
        <v>13</v>
      </c>
      <c r="C252" s="390">
        <f>SUM(C253,C255,C265)</f>
        <v>218</v>
      </c>
      <c r="D252" s="391">
        <f t="shared" si="3"/>
        <v>15.7692307692308</v>
      </c>
    </row>
    <row r="253" ht="24.95" customHeight="1" spans="1:4">
      <c r="A253" s="389" t="s">
        <v>231</v>
      </c>
      <c r="B253" s="390"/>
      <c r="C253" s="390"/>
      <c r="D253" s="391"/>
    </row>
    <row r="254" ht="24.95" customHeight="1" spans="1:4">
      <c r="A254" s="392" t="s">
        <v>232</v>
      </c>
      <c r="B254" s="396"/>
      <c r="C254" s="396"/>
      <c r="D254" s="391"/>
    </row>
    <row r="255" ht="24.95" customHeight="1" spans="1:4">
      <c r="A255" s="389" t="s">
        <v>233</v>
      </c>
      <c r="B255" s="395">
        <f>SUM(B256:B264)</f>
        <v>13</v>
      </c>
      <c r="C255" s="395">
        <f>SUM(C256:C264)</f>
        <v>218</v>
      </c>
      <c r="D255" s="391">
        <f t="shared" si="3"/>
        <v>15.7692307692308</v>
      </c>
    </row>
    <row r="256" ht="24.95" customHeight="1" spans="1:4">
      <c r="A256" s="392" t="s">
        <v>234</v>
      </c>
      <c r="B256" s="393">
        <v>13</v>
      </c>
      <c r="C256" s="393">
        <v>13</v>
      </c>
      <c r="D256" s="391">
        <f t="shared" si="3"/>
        <v>0</v>
      </c>
    </row>
    <row r="257" ht="24.95" customHeight="1" spans="1:4">
      <c r="A257" s="392" t="s">
        <v>235</v>
      </c>
      <c r="B257" s="396"/>
      <c r="C257" s="396"/>
      <c r="D257" s="391"/>
    </row>
    <row r="258" ht="24.95" customHeight="1" spans="1:4">
      <c r="A258" s="392" t="s">
        <v>236</v>
      </c>
      <c r="B258" s="393"/>
      <c r="C258" s="393"/>
      <c r="D258" s="391"/>
    </row>
    <row r="259" ht="24.95" customHeight="1" spans="1:4">
      <c r="A259" s="392" t="s">
        <v>237</v>
      </c>
      <c r="B259" s="393"/>
      <c r="C259" s="393"/>
      <c r="D259" s="391"/>
    </row>
    <row r="260" ht="24.95" customHeight="1" spans="1:4">
      <c r="A260" s="392" t="s">
        <v>238</v>
      </c>
      <c r="B260" s="396"/>
      <c r="C260" s="396"/>
      <c r="D260" s="391"/>
    </row>
    <row r="261" ht="24.95" customHeight="1" spans="1:4">
      <c r="A261" s="392" t="s">
        <v>239</v>
      </c>
      <c r="B261" s="396"/>
      <c r="C261" s="396"/>
      <c r="D261" s="391"/>
    </row>
    <row r="262" ht="24.95" customHeight="1" spans="1:4">
      <c r="A262" s="392" t="s">
        <v>240</v>
      </c>
      <c r="B262" s="393"/>
      <c r="C262" s="393">
        <v>205</v>
      </c>
      <c r="D262" s="391"/>
    </row>
    <row r="263" ht="24.95" customHeight="1" spans="1:4">
      <c r="A263" s="392" t="s">
        <v>241</v>
      </c>
      <c r="B263" s="393"/>
      <c r="C263" s="393"/>
      <c r="D263" s="391"/>
    </row>
    <row r="264" ht="24.95" customHeight="1" spans="1:4">
      <c r="A264" s="392" t="s">
        <v>242</v>
      </c>
      <c r="B264" s="393"/>
      <c r="C264" s="393"/>
      <c r="D264" s="391"/>
    </row>
    <row r="265" ht="24.95" customHeight="1" spans="1:4">
      <c r="A265" s="389" t="s">
        <v>243</v>
      </c>
      <c r="B265" s="395"/>
      <c r="C265" s="395"/>
      <c r="D265" s="391"/>
    </row>
    <row r="266" ht="24.95" customHeight="1" spans="1:4">
      <c r="A266" s="392" t="s">
        <v>244</v>
      </c>
      <c r="B266" s="393"/>
      <c r="C266" s="393"/>
      <c r="D266" s="391"/>
    </row>
    <row r="267" ht="24.95" customHeight="1" spans="1:4">
      <c r="A267" s="389" t="s">
        <v>228</v>
      </c>
      <c r="B267" s="395"/>
      <c r="C267" s="395"/>
      <c r="D267" s="391"/>
    </row>
    <row r="268" ht="24.95" customHeight="1" spans="1:4">
      <c r="A268" s="389" t="s">
        <v>45</v>
      </c>
      <c r="B268" s="395">
        <f>SUM(B269,B272,B283,B290,B298,B307,B323,B333,B343,B351,B357)</f>
        <v>13697</v>
      </c>
      <c r="C268" s="395">
        <f>SUM(C269,C272,C283,C290,C298,C307,C323,C333,C343,C351,C357)</f>
        <v>17791</v>
      </c>
      <c r="D268" s="391">
        <f t="shared" ref="D268:D317" si="4">(C268-B268)/B268</f>
        <v>0.298897568810688</v>
      </c>
    </row>
    <row r="269" ht="24.95" customHeight="1" spans="1:4">
      <c r="A269" s="389" t="s">
        <v>245</v>
      </c>
      <c r="B269" s="395">
        <f>SUM(B270:B271)</f>
        <v>18</v>
      </c>
      <c r="C269" s="395">
        <f>SUM(C270:C271)</f>
        <v>18</v>
      </c>
      <c r="D269" s="391">
        <f t="shared" si="4"/>
        <v>0</v>
      </c>
    </row>
    <row r="270" ht="24.95" customHeight="1" spans="1:4">
      <c r="A270" s="392" t="s">
        <v>246</v>
      </c>
      <c r="B270" s="393">
        <v>18</v>
      </c>
      <c r="C270" s="393">
        <v>18</v>
      </c>
      <c r="D270" s="391">
        <f t="shared" si="4"/>
        <v>0</v>
      </c>
    </row>
    <row r="271" ht="24.95" customHeight="1" spans="1:4">
      <c r="A271" s="392" t="s">
        <v>247</v>
      </c>
      <c r="B271" s="393"/>
      <c r="C271" s="393"/>
      <c r="D271" s="391"/>
    </row>
    <row r="272" ht="24.95" customHeight="1" spans="1:4">
      <c r="A272" s="389" t="s">
        <v>248</v>
      </c>
      <c r="B272" s="395">
        <f>SUM(B273:B282)</f>
        <v>12780</v>
      </c>
      <c r="C272" s="395">
        <f>SUM(C273:C282)</f>
        <v>16738</v>
      </c>
      <c r="D272" s="391">
        <f t="shared" si="4"/>
        <v>0.309702660406886</v>
      </c>
    </row>
    <row r="273" ht="24.95" customHeight="1" spans="1:4">
      <c r="A273" s="392" t="s">
        <v>90</v>
      </c>
      <c r="B273" s="396">
        <v>12275</v>
      </c>
      <c r="C273" s="396">
        <v>12882</v>
      </c>
      <c r="D273" s="391">
        <f t="shared" si="4"/>
        <v>0.0494501018329939</v>
      </c>
    </row>
    <row r="274" ht="24.95" customHeight="1" spans="1:4">
      <c r="A274" s="392" t="s">
        <v>91</v>
      </c>
      <c r="B274" s="396">
        <v>63</v>
      </c>
      <c r="C274" s="396"/>
      <c r="D274" s="391">
        <f t="shared" si="4"/>
        <v>-1</v>
      </c>
    </row>
    <row r="275" ht="24.95" customHeight="1" spans="1:4">
      <c r="A275" s="392" t="s">
        <v>92</v>
      </c>
      <c r="B275" s="393"/>
      <c r="C275" s="393"/>
      <c r="D275" s="391"/>
    </row>
    <row r="276" ht="24.95" customHeight="1" spans="1:4">
      <c r="A276" s="392" t="s">
        <v>131</v>
      </c>
      <c r="B276" s="393"/>
      <c r="C276" s="393"/>
      <c r="D276" s="391"/>
    </row>
    <row r="277" ht="24.95" customHeight="1" spans="1:4">
      <c r="A277" s="392" t="s">
        <v>249</v>
      </c>
      <c r="B277" s="393"/>
      <c r="C277" s="393">
        <v>3203</v>
      </c>
      <c r="D277" s="391"/>
    </row>
    <row r="278" ht="24.95" customHeight="1" spans="1:4">
      <c r="A278" s="392" t="s">
        <v>250</v>
      </c>
      <c r="B278" s="393">
        <v>238</v>
      </c>
      <c r="C278" s="393">
        <v>313</v>
      </c>
      <c r="D278" s="391">
        <f t="shared" si="4"/>
        <v>0.315126050420168</v>
      </c>
    </row>
    <row r="279" ht="24.95" customHeight="1" spans="1:4">
      <c r="A279" s="392" t="s">
        <v>251</v>
      </c>
      <c r="B279" s="393"/>
      <c r="C279" s="393"/>
      <c r="D279" s="391"/>
    </row>
    <row r="280" ht="24.95" customHeight="1" spans="1:4">
      <c r="A280" s="392" t="s">
        <v>252</v>
      </c>
      <c r="B280" s="393"/>
      <c r="C280" s="393"/>
      <c r="D280" s="391"/>
    </row>
    <row r="281" ht="24.95" customHeight="1" spans="1:4">
      <c r="A281" s="392" t="s">
        <v>99</v>
      </c>
      <c r="B281" s="393"/>
      <c r="C281" s="393"/>
      <c r="D281" s="391"/>
    </row>
    <row r="282" ht="24.95" customHeight="1" spans="1:4">
      <c r="A282" s="392" t="s">
        <v>253</v>
      </c>
      <c r="B282" s="393">
        <v>204</v>
      </c>
      <c r="C282" s="393">
        <v>340</v>
      </c>
      <c r="D282" s="391">
        <f t="shared" si="4"/>
        <v>0.666666666666667</v>
      </c>
    </row>
    <row r="283" ht="24.95" customHeight="1" spans="1:4">
      <c r="A283" s="389" t="s">
        <v>254</v>
      </c>
      <c r="B283" s="395"/>
      <c r="C283" s="395"/>
      <c r="D283" s="391"/>
    </row>
    <row r="284" ht="24.95" customHeight="1" spans="1:4">
      <c r="A284" s="392" t="s">
        <v>90</v>
      </c>
      <c r="B284" s="393"/>
      <c r="C284" s="393"/>
      <c r="D284" s="391"/>
    </row>
    <row r="285" ht="24.95" customHeight="1" spans="1:4">
      <c r="A285" s="392" t="s">
        <v>91</v>
      </c>
      <c r="B285" s="393"/>
      <c r="C285" s="393"/>
      <c r="D285" s="391"/>
    </row>
    <row r="286" ht="24.95" customHeight="1" spans="1:4">
      <c r="A286" s="392" t="s">
        <v>92</v>
      </c>
      <c r="B286" s="396"/>
      <c r="C286" s="396"/>
      <c r="D286" s="391"/>
    </row>
    <row r="287" ht="24.95" customHeight="1" spans="1:4">
      <c r="A287" s="392" t="s">
        <v>255</v>
      </c>
      <c r="B287" s="393"/>
      <c r="C287" s="393"/>
      <c r="D287" s="391"/>
    </row>
    <row r="288" ht="24.95" customHeight="1" spans="1:4">
      <c r="A288" s="392" t="s">
        <v>99</v>
      </c>
      <c r="B288" s="393"/>
      <c r="C288" s="393"/>
      <c r="D288" s="391"/>
    </row>
    <row r="289" ht="24.95" customHeight="1" spans="1:4">
      <c r="A289" s="392" t="s">
        <v>256</v>
      </c>
      <c r="B289" s="393"/>
      <c r="C289" s="393"/>
      <c r="D289" s="391"/>
    </row>
    <row r="290" ht="24.95" customHeight="1" spans="1:4">
      <c r="A290" s="389" t="s">
        <v>257</v>
      </c>
      <c r="B290" s="395">
        <f>SUM(B291:B297)</f>
        <v>0</v>
      </c>
      <c r="C290" s="395">
        <f>SUM(C291:C297)</f>
        <v>0</v>
      </c>
      <c r="D290" s="391"/>
    </row>
    <row r="291" ht="24.95" customHeight="1" spans="1:4">
      <c r="A291" s="392" t="s">
        <v>90</v>
      </c>
      <c r="B291" s="393"/>
      <c r="C291" s="393"/>
      <c r="D291" s="391"/>
    </row>
    <row r="292" ht="24.95" customHeight="1" spans="1:4">
      <c r="A292" s="392" t="s">
        <v>91</v>
      </c>
      <c r="B292" s="393"/>
      <c r="C292" s="393"/>
      <c r="D292" s="391"/>
    </row>
    <row r="293" ht="24.95" customHeight="1" spans="1:4">
      <c r="A293" s="392" t="s">
        <v>92</v>
      </c>
      <c r="B293" s="393"/>
      <c r="C293" s="393"/>
      <c r="D293" s="391"/>
    </row>
    <row r="294" ht="24.95" customHeight="1" spans="1:4">
      <c r="A294" s="392" t="s">
        <v>258</v>
      </c>
      <c r="B294" s="393"/>
      <c r="C294" s="393"/>
      <c r="D294" s="391"/>
    </row>
    <row r="295" ht="24.95" customHeight="1" spans="1:4">
      <c r="A295" s="392" t="s">
        <v>259</v>
      </c>
      <c r="B295" s="393"/>
      <c r="C295" s="393"/>
      <c r="D295" s="391"/>
    </row>
    <row r="296" ht="24.95" customHeight="1" spans="1:4">
      <c r="A296" s="392" t="s">
        <v>99</v>
      </c>
      <c r="B296" s="393"/>
      <c r="C296" s="393"/>
      <c r="D296" s="391"/>
    </row>
    <row r="297" ht="24.95" customHeight="1" spans="1:4">
      <c r="A297" s="392" t="s">
        <v>260</v>
      </c>
      <c r="B297" s="393"/>
      <c r="C297" s="393"/>
      <c r="D297" s="391"/>
    </row>
    <row r="298" ht="24.95" customHeight="1" spans="1:4">
      <c r="A298" s="389" t="s">
        <v>261</v>
      </c>
      <c r="B298" s="395">
        <f>SUM(B299:B306)</f>
        <v>30</v>
      </c>
      <c r="C298" s="395">
        <f>SUM(C299:C306)</f>
        <v>0</v>
      </c>
      <c r="D298" s="391">
        <f t="shared" si="4"/>
        <v>-1</v>
      </c>
    </row>
    <row r="299" ht="24.95" customHeight="1" spans="1:4">
      <c r="A299" s="392" t="s">
        <v>90</v>
      </c>
      <c r="B299" s="393"/>
      <c r="C299" s="393"/>
      <c r="D299" s="391"/>
    </row>
    <row r="300" ht="24.95" customHeight="1" spans="1:4">
      <c r="A300" s="392" t="s">
        <v>91</v>
      </c>
      <c r="B300" s="393">
        <v>30</v>
      </c>
      <c r="C300" s="393"/>
      <c r="D300" s="391">
        <f t="shared" si="4"/>
        <v>-1</v>
      </c>
    </row>
    <row r="301" ht="24.95" customHeight="1" spans="1:4">
      <c r="A301" s="392" t="s">
        <v>92</v>
      </c>
      <c r="B301" s="393"/>
      <c r="C301" s="393"/>
      <c r="D301" s="391"/>
    </row>
    <row r="302" ht="24.95" customHeight="1" spans="1:4">
      <c r="A302" s="392" t="s">
        <v>262</v>
      </c>
      <c r="B302" s="393"/>
      <c r="C302" s="393"/>
      <c r="D302" s="391"/>
    </row>
    <row r="303" ht="24.95" customHeight="1" spans="1:4">
      <c r="A303" s="392" t="s">
        <v>263</v>
      </c>
      <c r="B303" s="393"/>
      <c r="C303" s="393"/>
      <c r="D303" s="391"/>
    </row>
    <row r="304" ht="24.95" customHeight="1" spans="1:4">
      <c r="A304" s="392" t="s">
        <v>264</v>
      </c>
      <c r="B304" s="393"/>
      <c r="C304" s="393"/>
      <c r="D304" s="391"/>
    </row>
    <row r="305" ht="24.95" customHeight="1" spans="1:4">
      <c r="A305" s="392" t="s">
        <v>99</v>
      </c>
      <c r="B305" s="393"/>
      <c r="C305" s="393"/>
      <c r="D305" s="391"/>
    </row>
    <row r="306" ht="24.95" customHeight="1" spans="1:4">
      <c r="A306" s="392" t="s">
        <v>265</v>
      </c>
      <c r="B306" s="393"/>
      <c r="C306" s="393"/>
      <c r="D306" s="391"/>
    </row>
    <row r="307" ht="24.95" customHeight="1" spans="1:4">
      <c r="A307" s="389" t="s">
        <v>266</v>
      </c>
      <c r="B307" s="395">
        <f>SUM(B308:B322)</f>
        <v>869</v>
      </c>
      <c r="C307" s="395">
        <f>SUM(C308:C322)</f>
        <v>1035</v>
      </c>
      <c r="D307" s="391">
        <f t="shared" si="4"/>
        <v>0.19102416570771</v>
      </c>
    </row>
    <row r="308" ht="24.95" customHeight="1" spans="1:4">
      <c r="A308" s="392" t="s">
        <v>90</v>
      </c>
      <c r="B308" s="396">
        <v>825</v>
      </c>
      <c r="C308" s="396">
        <v>740</v>
      </c>
      <c r="D308" s="391">
        <f t="shared" si="4"/>
        <v>-0.103030303030303</v>
      </c>
    </row>
    <row r="309" ht="24.95" customHeight="1" spans="1:4">
      <c r="A309" s="392" t="s">
        <v>91</v>
      </c>
      <c r="B309" s="393">
        <v>5</v>
      </c>
      <c r="C309" s="393">
        <v>56</v>
      </c>
      <c r="D309" s="391">
        <f t="shared" si="4"/>
        <v>10.2</v>
      </c>
    </row>
    <row r="310" ht="24.95" customHeight="1" spans="1:4">
      <c r="A310" s="392" t="s">
        <v>92</v>
      </c>
      <c r="B310" s="393"/>
      <c r="C310" s="393"/>
      <c r="D310" s="391"/>
    </row>
    <row r="311" ht="24.95" customHeight="1" spans="1:4">
      <c r="A311" s="392" t="s">
        <v>267</v>
      </c>
      <c r="B311" s="393"/>
      <c r="C311" s="393">
        <v>85</v>
      </c>
      <c r="D311" s="391"/>
    </row>
    <row r="312" ht="24.95" customHeight="1" spans="1:4">
      <c r="A312" s="392" t="s">
        <v>268</v>
      </c>
      <c r="B312" s="393"/>
      <c r="C312" s="393">
        <v>48</v>
      </c>
      <c r="D312" s="391"/>
    </row>
    <row r="313" ht="24.95" customHeight="1" spans="1:4">
      <c r="A313" s="392" t="s">
        <v>269</v>
      </c>
      <c r="B313" s="393"/>
      <c r="C313" s="393"/>
      <c r="D313" s="391"/>
    </row>
    <row r="314" ht="24.95" customHeight="1" spans="1:4">
      <c r="A314" s="392" t="s">
        <v>270</v>
      </c>
      <c r="B314" s="393"/>
      <c r="C314" s="393"/>
      <c r="D314" s="391"/>
    </row>
    <row r="315" ht="24.95" customHeight="1" spans="1:4">
      <c r="A315" s="392" t="s">
        <v>271</v>
      </c>
      <c r="B315" s="396"/>
      <c r="C315" s="396"/>
      <c r="D315" s="391"/>
    </row>
    <row r="316" ht="24.95" customHeight="1" spans="1:4">
      <c r="A316" s="392" t="s">
        <v>272</v>
      </c>
      <c r="B316" s="393"/>
      <c r="C316" s="393"/>
      <c r="D316" s="391"/>
    </row>
    <row r="317" ht="24.95" customHeight="1" spans="1:4">
      <c r="A317" s="392" t="s">
        <v>273</v>
      </c>
      <c r="B317" s="393">
        <v>39</v>
      </c>
      <c r="C317" s="393">
        <v>61</v>
      </c>
      <c r="D317" s="391">
        <f t="shared" si="4"/>
        <v>0.564102564102564</v>
      </c>
    </row>
    <row r="318" ht="24.95" customHeight="1" spans="1:4">
      <c r="A318" s="392" t="s">
        <v>274</v>
      </c>
      <c r="B318" s="393"/>
      <c r="C318" s="393"/>
      <c r="D318" s="391"/>
    </row>
    <row r="319" ht="24.95" customHeight="1" spans="1:4">
      <c r="A319" s="392" t="s">
        <v>275</v>
      </c>
      <c r="B319" s="393"/>
      <c r="C319" s="393"/>
      <c r="D319" s="391"/>
    </row>
    <row r="320" ht="24.95" customHeight="1" spans="1:4">
      <c r="A320" s="392" t="s">
        <v>131</v>
      </c>
      <c r="B320" s="393"/>
      <c r="C320" s="393"/>
      <c r="D320" s="391"/>
    </row>
    <row r="321" ht="24.95" customHeight="1" spans="1:4">
      <c r="A321" s="392" t="s">
        <v>99</v>
      </c>
      <c r="B321" s="393"/>
      <c r="C321" s="393"/>
      <c r="D321" s="391"/>
    </row>
    <row r="322" ht="24.95" customHeight="1" spans="1:4">
      <c r="A322" s="392" t="s">
        <v>276</v>
      </c>
      <c r="B322" s="393"/>
      <c r="C322" s="393">
        <v>45</v>
      </c>
      <c r="D322" s="391"/>
    </row>
    <row r="323" ht="24.95" customHeight="1" spans="1:4">
      <c r="A323" s="389" t="s">
        <v>277</v>
      </c>
      <c r="B323" s="395"/>
      <c r="C323" s="395"/>
      <c r="D323" s="391"/>
    </row>
    <row r="324" ht="24.95" customHeight="1" spans="1:4">
      <c r="A324" s="392" t="s">
        <v>90</v>
      </c>
      <c r="B324" s="393"/>
      <c r="C324" s="393"/>
      <c r="D324" s="391"/>
    </row>
    <row r="325" ht="24.95" customHeight="1" spans="1:4">
      <c r="A325" s="392" t="s">
        <v>91</v>
      </c>
      <c r="B325" s="393"/>
      <c r="C325" s="393"/>
      <c r="D325" s="391"/>
    </row>
    <row r="326" ht="24.95" customHeight="1" spans="1:4">
      <c r="A326" s="392" t="s">
        <v>92</v>
      </c>
      <c r="B326" s="393"/>
      <c r="C326" s="393"/>
      <c r="D326" s="391"/>
    </row>
    <row r="327" ht="24.95" customHeight="1" spans="1:4">
      <c r="A327" s="392" t="s">
        <v>278</v>
      </c>
      <c r="B327" s="396"/>
      <c r="C327" s="396"/>
      <c r="D327" s="391"/>
    </row>
    <row r="328" ht="24.95" customHeight="1" spans="1:4">
      <c r="A328" s="392" t="s">
        <v>279</v>
      </c>
      <c r="B328" s="393"/>
      <c r="C328" s="393"/>
      <c r="D328" s="391"/>
    </row>
    <row r="329" ht="24.95" customHeight="1" spans="1:4">
      <c r="A329" s="392" t="s">
        <v>280</v>
      </c>
      <c r="B329" s="393"/>
      <c r="C329" s="393"/>
      <c r="D329" s="391"/>
    </row>
    <row r="330" ht="24.95" customHeight="1" spans="1:4">
      <c r="A330" s="392" t="s">
        <v>131</v>
      </c>
      <c r="B330" s="393"/>
      <c r="C330" s="393"/>
      <c r="D330" s="391"/>
    </row>
    <row r="331" ht="24.95" customHeight="1" spans="1:4">
      <c r="A331" s="392" t="s">
        <v>99</v>
      </c>
      <c r="B331" s="393"/>
      <c r="C331" s="393"/>
      <c r="D331" s="391"/>
    </row>
    <row r="332" ht="24.95" customHeight="1" spans="1:4">
      <c r="A332" s="392" t="s">
        <v>281</v>
      </c>
      <c r="B332" s="393"/>
      <c r="C332" s="393"/>
      <c r="D332" s="391"/>
    </row>
    <row r="333" ht="24.95" customHeight="1" spans="1:4">
      <c r="A333" s="389" t="s">
        <v>282</v>
      </c>
      <c r="B333" s="395"/>
      <c r="C333" s="395"/>
      <c r="D333" s="391"/>
    </row>
    <row r="334" ht="24.95" customHeight="1" spans="1:4">
      <c r="A334" s="392" t="s">
        <v>90</v>
      </c>
      <c r="B334" s="393"/>
      <c r="C334" s="393"/>
      <c r="D334" s="391"/>
    </row>
    <row r="335" ht="24.95" customHeight="1" spans="1:4">
      <c r="A335" s="392" t="s">
        <v>91</v>
      </c>
      <c r="B335" s="393"/>
      <c r="C335" s="393"/>
      <c r="D335" s="391"/>
    </row>
    <row r="336" ht="24.95" customHeight="1" spans="1:4">
      <c r="A336" s="392" t="s">
        <v>92</v>
      </c>
      <c r="B336" s="393"/>
      <c r="C336" s="393"/>
      <c r="D336" s="391"/>
    </row>
    <row r="337" ht="24.95" customHeight="1" spans="1:4">
      <c r="A337" s="392" t="s">
        <v>283</v>
      </c>
      <c r="B337" s="396"/>
      <c r="C337" s="396"/>
      <c r="D337" s="391"/>
    </row>
    <row r="338" ht="24.95" customHeight="1" spans="1:4">
      <c r="A338" s="392" t="s">
        <v>284</v>
      </c>
      <c r="B338" s="393"/>
      <c r="C338" s="393"/>
      <c r="D338" s="391"/>
    </row>
    <row r="339" ht="24.95" customHeight="1" spans="1:4">
      <c r="A339" s="392" t="s">
        <v>285</v>
      </c>
      <c r="B339" s="393"/>
      <c r="C339" s="393"/>
      <c r="D339" s="391"/>
    </row>
    <row r="340" ht="24.95" customHeight="1" spans="1:4">
      <c r="A340" s="392" t="s">
        <v>131</v>
      </c>
      <c r="B340" s="393"/>
      <c r="C340" s="393"/>
      <c r="D340" s="391"/>
    </row>
    <row r="341" ht="24.95" customHeight="1" spans="1:4">
      <c r="A341" s="392" t="s">
        <v>99</v>
      </c>
      <c r="B341" s="393"/>
      <c r="C341" s="393"/>
      <c r="D341" s="391"/>
    </row>
    <row r="342" ht="24.95" customHeight="1" spans="1:4">
      <c r="A342" s="392" t="s">
        <v>286</v>
      </c>
      <c r="B342" s="393"/>
      <c r="C342" s="393"/>
      <c r="D342" s="391"/>
    </row>
    <row r="343" ht="24.95" customHeight="1" spans="1:4">
      <c r="A343" s="389" t="s">
        <v>287</v>
      </c>
      <c r="B343" s="395"/>
      <c r="C343" s="395"/>
      <c r="D343" s="391"/>
    </row>
    <row r="344" ht="24.95" customHeight="1" spans="1:4">
      <c r="A344" s="392" t="s">
        <v>90</v>
      </c>
      <c r="B344" s="393"/>
      <c r="C344" s="393"/>
      <c r="D344" s="391"/>
    </row>
    <row r="345" ht="24.95" customHeight="1" spans="1:4">
      <c r="A345" s="392" t="s">
        <v>91</v>
      </c>
      <c r="B345" s="393"/>
      <c r="C345" s="393"/>
      <c r="D345" s="391"/>
    </row>
    <row r="346" ht="24.95" customHeight="1" spans="1:4">
      <c r="A346" s="392" t="s">
        <v>92</v>
      </c>
      <c r="B346" s="393"/>
      <c r="C346" s="393"/>
      <c r="D346" s="391"/>
    </row>
    <row r="347" ht="24.95" customHeight="1" spans="1:4">
      <c r="A347" s="392" t="s">
        <v>288</v>
      </c>
      <c r="B347" s="393"/>
      <c r="C347" s="393"/>
      <c r="D347" s="391"/>
    </row>
    <row r="348" ht="24.95" customHeight="1" spans="1:4">
      <c r="A348" s="392" t="s">
        <v>289</v>
      </c>
      <c r="B348" s="393"/>
      <c r="C348" s="393"/>
      <c r="D348" s="391"/>
    </row>
    <row r="349" ht="24.95" customHeight="1" spans="1:4">
      <c r="A349" s="392" t="s">
        <v>99</v>
      </c>
      <c r="B349" s="393"/>
      <c r="C349" s="393"/>
      <c r="D349" s="391"/>
    </row>
    <row r="350" ht="24.95" customHeight="1" spans="1:4">
      <c r="A350" s="392" t="s">
        <v>290</v>
      </c>
      <c r="B350" s="393"/>
      <c r="C350" s="393"/>
      <c r="D350" s="391"/>
    </row>
    <row r="351" ht="24.95" customHeight="1" spans="1:4">
      <c r="A351" s="389" t="s">
        <v>291</v>
      </c>
      <c r="B351" s="390"/>
      <c r="C351" s="390"/>
      <c r="D351" s="391"/>
    </row>
    <row r="352" ht="24.95" customHeight="1" spans="1:4">
      <c r="A352" s="392" t="s">
        <v>90</v>
      </c>
      <c r="B352" s="393"/>
      <c r="C352" s="393"/>
      <c r="D352" s="391"/>
    </row>
    <row r="353" ht="24.95" customHeight="1" spans="1:4">
      <c r="A353" s="392" t="s">
        <v>91</v>
      </c>
      <c r="B353" s="393"/>
      <c r="C353" s="393"/>
      <c r="D353" s="391"/>
    </row>
    <row r="354" ht="24.95" customHeight="1" spans="1:4">
      <c r="A354" s="392" t="s">
        <v>131</v>
      </c>
      <c r="B354" s="393"/>
      <c r="C354" s="393"/>
      <c r="D354" s="391"/>
    </row>
    <row r="355" ht="24.95" customHeight="1" spans="1:4">
      <c r="A355" s="392" t="s">
        <v>292</v>
      </c>
      <c r="B355" s="393"/>
      <c r="C355" s="393"/>
      <c r="D355" s="391"/>
    </row>
    <row r="356" ht="24.95" customHeight="1" spans="1:4">
      <c r="A356" s="392" t="s">
        <v>293</v>
      </c>
      <c r="B356" s="393"/>
      <c r="C356" s="393"/>
      <c r="D356" s="391"/>
    </row>
    <row r="357" ht="24.95" customHeight="1" spans="1:4">
      <c r="A357" s="389" t="s">
        <v>294</v>
      </c>
      <c r="B357" s="395"/>
      <c r="C357" s="395"/>
      <c r="D357" s="391"/>
    </row>
    <row r="358" ht="24.95" customHeight="1" spans="1:4">
      <c r="A358" s="392" t="s">
        <v>295</v>
      </c>
      <c r="B358" s="393"/>
      <c r="C358" s="393"/>
      <c r="D358" s="391"/>
    </row>
    <row r="359" ht="24.95" customHeight="1" spans="1:4">
      <c r="A359" s="389" t="s">
        <v>228</v>
      </c>
      <c r="B359" s="395"/>
      <c r="C359" s="395"/>
      <c r="D359" s="391"/>
    </row>
    <row r="360" ht="24.95" customHeight="1" spans="1:4">
      <c r="A360" s="389" t="s">
        <v>296</v>
      </c>
      <c r="B360" s="395"/>
      <c r="C360" s="395"/>
      <c r="D360" s="391"/>
    </row>
    <row r="361" ht="24.95" customHeight="1" spans="1:4">
      <c r="A361" s="389" t="s">
        <v>46</v>
      </c>
      <c r="B361" s="395">
        <f>SUM(B362,B367,B376,B382,B388,B392,B396,B400,B406,B413)</f>
        <v>170791</v>
      </c>
      <c r="C361" s="395">
        <f>SUM(C362,C367,C376,C382,C388,C392,C396,C400,C406,C413)</f>
        <v>143547</v>
      </c>
      <c r="D361" s="391">
        <f t="shared" ref="D361:D380" si="5">(C361-B361)/B361</f>
        <v>-0.159516602162877</v>
      </c>
    </row>
    <row r="362" ht="24.95" customHeight="1" spans="1:4">
      <c r="A362" s="389" t="s">
        <v>297</v>
      </c>
      <c r="B362" s="390">
        <f>SUM(B363:B366)</f>
        <v>304</v>
      </c>
      <c r="C362" s="390">
        <f>SUM(C363:C366)</f>
        <v>246</v>
      </c>
      <c r="D362" s="391">
        <f t="shared" si="5"/>
        <v>-0.190789473684211</v>
      </c>
    </row>
    <row r="363" ht="24.95" customHeight="1" spans="1:4">
      <c r="A363" s="392" t="s">
        <v>90</v>
      </c>
      <c r="B363" s="393">
        <v>304</v>
      </c>
      <c r="C363" s="393">
        <v>246</v>
      </c>
      <c r="D363" s="391">
        <f t="shared" si="5"/>
        <v>-0.190789473684211</v>
      </c>
    </row>
    <row r="364" ht="24.95" customHeight="1" spans="1:4">
      <c r="A364" s="392" t="s">
        <v>91</v>
      </c>
      <c r="B364" s="393"/>
      <c r="C364" s="393"/>
      <c r="D364" s="391"/>
    </row>
    <row r="365" ht="24.95" customHeight="1" spans="1:4">
      <c r="A365" s="392" t="s">
        <v>92</v>
      </c>
      <c r="B365" s="393"/>
      <c r="C365" s="393"/>
      <c r="D365" s="391"/>
    </row>
    <row r="366" ht="24.95" customHeight="1" spans="1:4">
      <c r="A366" s="392" t="s">
        <v>298</v>
      </c>
      <c r="B366" s="393"/>
      <c r="C366" s="393"/>
      <c r="D366" s="391"/>
    </row>
    <row r="367" ht="24.95" customHeight="1" spans="1:4">
      <c r="A367" s="389" t="s">
        <v>299</v>
      </c>
      <c r="B367" s="395">
        <f>SUM(B368:B375)</f>
        <v>167154</v>
      </c>
      <c r="C367" s="395">
        <f>SUM(C368:C375)</f>
        <v>137679</v>
      </c>
      <c r="D367" s="391">
        <f t="shared" si="5"/>
        <v>-0.176334398219606</v>
      </c>
    </row>
    <row r="368" ht="24.95" customHeight="1" spans="1:4">
      <c r="A368" s="392" t="s">
        <v>300</v>
      </c>
      <c r="B368" s="393">
        <v>6190</v>
      </c>
      <c r="C368" s="393">
        <v>6742</v>
      </c>
      <c r="D368" s="391">
        <f t="shared" si="5"/>
        <v>0.0891760904684976</v>
      </c>
    </row>
    <row r="369" ht="24.95" customHeight="1" spans="1:4">
      <c r="A369" s="392" t="s">
        <v>301</v>
      </c>
      <c r="B369" s="393">
        <v>83836</v>
      </c>
      <c r="C369" s="393">
        <v>67876</v>
      </c>
      <c r="D369" s="391">
        <f t="shared" si="5"/>
        <v>-0.190371678038074</v>
      </c>
    </row>
    <row r="370" ht="24.95" customHeight="1" spans="1:4">
      <c r="A370" s="392" t="s">
        <v>302</v>
      </c>
      <c r="B370" s="393">
        <v>49488</v>
      </c>
      <c r="C370" s="393">
        <v>45270</v>
      </c>
      <c r="D370" s="391">
        <f t="shared" si="5"/>
        <v>-0.0852327837051406</v>
      </c>
    </row>
    <row r="371" ht="24.95" customHeight="1" spans="1:4">
      <c r="A371" s="392" t="s">
        <v>303</v>
      </c>
      <c r="B371" s="396">
        <v>19362</v>
      </c>
      <c r="C371" s="396">
        <v>17791</v>
      </c>
      <c r="D371" s="391">
        <f t="shared" si="5"/>
        <v>-0.0811383121578349</v>
      </c>
    </row>
    <row r="372" ht="24.95" customHeight="1" spans="1:4">
      <c r="A372" s="392" t="s">
        <v>304</v>
      </c>
      <c r="B372" s="393"/>
      <c r="C372" s="393"/>
      <c r="D372" s="391"/>
    </row>
    <row r="373" ht="24.95" customHeight="1" spans="1:4">
      <c r="A373" s="392" t="s">
        <v>305</v>
      </c>
      <c r="B373" s="393"/>
      <c r="C373" s="393"/>
      <c r="D373" s="391"/>
    </row>
    <row r="374" ht="24.95" customHeight="1" spans="1:4">
      <c r="A374" s="392" t="s">
        <v>306</v>
      </c>
      <c r="B374" s="393"/>
      <c r="C374" s="393"/>
      <c r="D374" s="391"/>
    </row>
    <row r="375" ht="24.95" customHeight="1" spans="1:4">
      <c r="A375" s="392" t="s">
        <v>307</v>
      </c>
      <c r="B375" s="393">
        <v>8278</v>
      </c>
      <c r="C375" s="393"/>
      <c r="D375" s="391">
        <f t="shared" si="5"/>
        <v>-1</v>
      </c>
    </row>
    <row r="376" ht="24.95" customHeight="1" spans="1:4">
      <c r="A376" s="389" t="s">
        <v>308</v>
      </c>
      <c r="B376" s="395">
        <f>SUM(B377:B381)</f>
        <v>1621</v>
      </c>
      <c r="C376" s="395">
        <f>SUM(C377:C381)</f>
        <v>1250</v>
      </c>
      <c r="D376" s="391">
        <f t="shared" si="5"/>
        <v>-0.228871067242443</v>
      </c>
    </row>
    <row r="377" ht="24.95" customHeight="1" spans="1:4">
      <c r="A377" s="392" t="s">
        <v>309</v>
      </c>
      <c r="B377" s="393"/>
      <c r="C377" s="393"/>
      <c r="D377" s="391"/>
    </row>
    <row r="378" ht="24.95" customHeight="1" spans="1:4">
      <c r="A378" s="392" t="s">
        <v>310</v>
      </c>
      <c r="B378" s="393">
        <v>398</v>
      </c>
      <c r="C378" s="393">
        <v>1250</v>
      </c>
      <c r="D378" s="391">
        <f t="shared" si="5"/>
        <v>2.14070351758794</v>
      </c>
    </row>
    <row r="379" ht="24.95" customHeight="1" spans="1:4">
      <c r="A379" s="392" t="s">
        <v>311</v>
      </c>
      <c r="B379" s="396"/>
      <c r="C379" s="396"/>
      <c r="D379" s="391"/>
    </row>
    <row r="380" ht="24.95" customHeight="1" spans="1:4">
      <c r="A380" s="392" t="s">
        <v>312</v>
      </c>
      <c r="B380" s="393">
        <v>1223</v>
      </c>
      <c r="C380" s="393"/>
      <c r="D380" s="391">
        <f t="shared" si="5"/>
        <v>-1</v>
      </c>
    </row>
    <row r="381" ht="24.95" customHeight="1" spans="1:4">
      <c r="A381" s="392" t="s">
        <v>313</v>
      </c>
      <c r="B381" s="393"/>
      <c r="C381" s="393"/>
      <c r="D381" s="391"/>
    </row>
    <row r="382" ht="24.95" customHeight="1" spans="1:4">
      <c r="A382" s="389" t="s">
        <v>314</v>
      </c>
      <c r="B382" s="395">
        <f>SUM(B383:B387)</f>
        <v>0</v>
      </c>
      <c r="C382" s="395">
        <f>SUM(C383:C387)</f>
        <v>0</v>
      </c>
      <c r="D382" s="391"/>
    </row>
    <row r="383" ht="24.95" customHeight="1" spans="1:4">
      <c r="A383" s="392" t="s">
        <v>315</v>
      </c>
      <c r="B383" s="393"/>
      <c r="C383" s="393"/>
      <c r="D383" s="391"/>
    </row>
    <row r="384" ht="24.95" customHeight="1" spans="1:4">
      <c r="A384" s="392" t="s">
        <v>316</v>
      </c>
      <c r="B384" s="393"/>
      <c r="C384" s="393"/>
      <c r="D384" s="391"/>
    </row>
    <row r="385" ht="24.95" customHeight="1" spans="1:4">
      <c r="A385" s="392" t="s">
        <v>317</v>
      </c>
      <c r="B385" s="393"/>
      <c r="C385" s="393"/>
      <c r="D385" s="391"/>
    </row>
    <row r="386" ht="24.95" customHeight="1" spans="1:4">
      <c r="A386" s="392" t="s">
        <v>318</v>
      </c>
      <c r="B386" s="396"/>
      <c r="C386" s="396"/>
      <c r="D386" s="391"/>
    </row>
    <row r="387" ht="24.95" customHeight="1" spans="1:4">
      <c r="A387" s="392" t="s">
        <v>319</v>
      </c>
      <c r="B387" s="393"/>
      <c r="C387" s="393"/>
      <c r="D387" s="391"/>
    </row>
    <row r="388" ht="24.95" customHeight="1" spans="1:4">
      <c r="A388" s="389" t="s">
        <v>320</v>
      </c>
      <c r="B388" s="395">
        <f>SUM(B389:B391)</f>
        <v>0</v>
      </c>
      <c r="C388" s="395">
        <f>SUM(C389:C391)</f>
        <v>0</v>
      </c>
      <c r="D388" s="391"/>
    </row>
    <row r="389" ht="24.95" customHeight="1" spans="1:4">
      <c r="A389" s="392" t="s">
        <v>321</v>
      </c>
      <c r="B389" s="393"/>
      <c r="C389" s="393"/>
      <c r="D389" s="391"/>
    </row>
    <row r="390" ht="24.95" customHeight="1" spans="1:4">
      <c r="A390" s="392" t="s">
        <v>322</v>
      </c>
      <c r="B390" s="393"/>
      <c r="C390" s="393"/>
      <c r="D390" s="391"/>
    </row>
    <row r="391" ht="24.95" customHeight="1" spans="1:4">
      <c r="A391" s="392" t="s">
        <v>323</v>
      </c>
      <c r="B391" s="393"/>
      <c r="C391" s="393"/>
      <c r="D391" s="391"/>
    </row>
    <row r="392" ht="24.95" customHeight="1" spans="1:4">
      <c r="A392" s="389" t="s">
        <v>324</v>
      </c>
      <c r="B392" s="395">
        <f>SUM(B393:B395)</f>
        <v>0</v>
      </c>
      <c r="C392" s="395">
        <f>SUM(C393:C395)</f>
        <v>0</v>
      </c>
      <c r="D392" s="391"/>
    </row>
    <row r="393" ht="24.95" customHeight="1" spans="1:4">
      <c r="A393" s="392" t="s">
        <v>325</v>
      </c>
      <c r="B393" s="393"/>
      <c r="C393" s="393"/>
      <c r="D393" s="391"/>
    </row>
    <row r="394" ht="24.95" customHeight="1" spans="1:4">
      <c r="A394" s="392" t="s">
        <v>326</v>
      </c>
      <c r="B394" s="393"/>
      <c r="C394" s="393"/>
      <c r="D394" s="391"/>
    </row>
    <row r="395" ht="24.95" customHeight="1" spans="1:4">
      <c r="A395" s="392" t="s">
        <v>327</v>
      </c>
      <c r="B395" s="393"/>
      <c r="C395" s="393"/>
      <c r="D395" s="391"/>
    </row>
    <row r="396" ht="24.95" customHeight="1" spans="1:4">
      <c r="A396" s="389" t="s">
        <v>328</v>
      </c>
      <c r="B396" s="390">
        <f>SUM(B397:B399)</f>
        <v>658</v>
      </c>
      <c r="C396" s="390">
        <f>SUM(C397:C399)</f>
        <v>560</v>
      </c>
      <c r="D396" s="391">
        <f t="shared" ref="D396:D452" si="6">(C396-B396)/B396</f>
        <v>-0.148936170212766</v>
      </c>
    </row>
    <row r="397" ht="24.95" customHeight="1" spans="1:4">
      <c r="A397" s="392" t="s">
        <v>329</v>
      </c>
      <c r="B397" s="396">
        <v>658</v>
      </c>
      <c r="C397" s="396">
        <v>560</v>
      </c>
      <c r="D397" s="391">
        <f t="shared" si="6"/>
        <v>-0.148936170212766</v>
      </c>
    </row>
    <row r="398" ht="24.95" customHeight="1" spans="1:4">
      <c r="A398" s="392" t="s">
        <v>330</v>
      </c>
      <c r="B398" s="393"/>
      <c r="C398" s="393"/>
      <c r="D398" s="391"/>
    </row>
    <row r="399" ht="24.95" customHeight="1" spans="1:4">
      <c r="A399" s="392" t="s">
        <v>331</v>
      </c>
      <c r="B399" s="393"/>
      <c r="C399" s="393"/>
      <c r="D399" s="391"/>
    </row>
    <row r="400" ht="24.95" customHeight="1" spans="1:4">
      <c r="A400" s="389" t="s">
        <v>332</v>
      </c>
      <c r="B400" s="395">
        <f>SUM(B401:B405)</f>
        <v>862</v>
      </c>
      <c r="C400" s="395">
        <f>SUM(C401:C405)</f>
        <v>796</v>
      </c>
      <c r="D400" s="391">
        <f t="shared" si="6"/>
        <v>-0.0765661252900232</v>
      </c>
    </row>
    <row r="401" ht="24.95" customHeight="1" spans="1:4">
      <c r="A401" s="392" t="s">
        <v>333</v>
      </c>
      <c r="B401" s="393">
        <v>458</v>
      </c>
      <c r="C401" s="393">
        <v>467</v>
      </c>
      <c r="D401" s="391">
        <f t="shared" si="6"/>
        <v>0.0196506550218341</v>
      </c>
    </row>
    <row r="402" ht="24.95" customHeight="1" spans="1:4">
      <c r="A402" s="392" t="s">
        <v>334</v>
      </c>
      <c r="B402" s="396">
        <v>404</v>
      </c>
      <c r="C402" s="396">
        <v>329</v>
      </c>
      <c r="D402" s="391">
        <f t="shared" si="6"/>
        <v>-0.185643564356436</v>
      </c>
    </row>
    <row r="403" ht="24.95" customHeight="1" spans="1:4">
      <c r="A403" s="392" t="s">
        <v>335</v>
      </c>
      <c r="B403" s="393"/>
      <c r="C403" s="393"/>
      <c r="D403" s="391"/>
    </row>
    <row r="404" ht="24.95" customHeight="1" spans="1:4">
      <c r="A404" s="392" t="s">
        <v>336</v>
      </c>
      <c r="B404" s="393"/>
      <c r="C404" s="393"/>
      <c r="D404" s="391"/>
    </row>
    <row r="405" ht="24.95" customHeight="1" spans="1:4">
      <c r="A405" s="392" t="s">
        <v>337</v>
      </c>
      <c r="B405" s="393"/>
      <c r="C405" s="393"/>
      <c r="D405" s="391"/>
    </row>
    <row r="406" ht="24.95" customHeight="1" spans="1:4">
      <c r="A406" s="389" t="s">
        <v>338</v>
      </c>
      <c r="B406" s="395">
        <f>SUM(B407:B412)</f>
        <v>0</v>
      </c>
      <c r="C406" s="395">
        <f>SUM(C407:C412)</f>
        <v>0</v>
      </c>
      <c r="D406" s="391"/>
    </row>
    <row r="407" ht="24.95" customHeight="1" spans="1:4">
      <c r="A407" s="392" t="s">
        <v>339</v>
      </c>
      <c r="B407" s="393"/>
      <c r="C407" s="393"/>
      <c r="D407" s="391"/>
    </row>
    <row r="408" ht="24.95" customHeight="1" spans="1:4">
      <c r="A408" s="392" t="s">
        <v>340</v>
      </c>
      <c r="B408" s="393"/>
      <c r="C408" s="393"/>
      <c r="D408" s="391"/>
    </row>
    <row r="409" s="385" customFormat="1" ht="24.95" customHeight="1" spans="1:4">
      <c r="A409" s="392" t="s">
        <v>341</v>
      </c>
      <c r="B409" s="393"/>
      <c r="C409" s="393"/>
      <c r="D409" s="391"/>
    </row>
    <row r="410" ht="24.95" customHeight="1" spans="1:4">
      <c r="A410" s="392" t="s">
        <v>342</v>
      </c>
      <c r="B410" s="393"/>
      <c r="C410" s="393"/>
      <c r="D410" s="391"/>
    </row>
    <row r="411" ht="24.95" customHeight="1" spans="1:4">
      <c r="A411" s="392" t="s">
        <v>343</v>
      </c>
      <c r="B411" s="396"/>
      <c r="C411" s="396"/>
      <c r="D411" s="391"/>
    </row>
    <row r="412" s="385" customFormat="1" ht="24.95" customHeight="1" spans="1:4">
      <c r="A412" s="392" t="s">
        <v>344</v>
      </c>
      <c r="B412" s="393"/>
      <c r="C412" s="393"/>
      <c r="D412" s="391"/>
    </row>
    <row r="413" ht="24.95" customHeight="1" spans="1:4">
      <c r="A413" s="389" t="s">
        <v>345</v>
      </c>
      <c r="B413" s="395">
        <f>B414</f>
        <v>192</v>
      </c>
      <c r="C413" s="395">
        <f>C414</f>
        <v>3016</v>
      </c>
      <c r="D413" s="391">
        <f t="shared" si="6"/>
        <v>14.7083333333333</v>
      </c>
    </row>
    <row r="414" ht="24.95" customHeight="1" spans="1:4">
      <c r="A414" s="392" t="s">
        <v>346</v>
      </c>
      <c r="B414" s="393">
        <v>192</v>
      </c>
      <c r="C414" s="393">
        <v>3016</v>
      </c>
      <c r="D414" s="391">
        <f t="shared" si="6"/>
        <v>14.7083333333333</v>
      </c>
    </row>
    <row r="415" ht="24.95" customHeight="1" spans="1:4">
      <c r="A415" s="389" t="s">
        <v>228</v>
      </c>
      <c r="B415" s="395"/>
      <c r="C415" s="395"/>
      <c r="D415" s="391"/>
    </row>
    <row r="416" ht="42" customHeight="1" spans="1:4">
      <c r="A416" s="389" t="s">
        <v>347</v>
      </c>
      <c r="B416" s="395"/>
      <c r="C416" s="395"/>
      <c r="D416" s="391"/>
    </row>
    <row r="417" ht="24.95" customHeight="1" spans="1:4">
      <c r="A417" s="389" t="s">
        <v>47</v>
      </c>
      <c r="B417" s="395">
        <f>SUM(B418,B423,B431,B437,B441,B446,B451,B458,B462,B466)</f>
        <v>771</v>
      </c>
      <c r="C417" s="395">
        <f>SUM(C418,C423,C431,C437,C441,C446,C451,C458,C462,C466)</f>
        <v>208</v>
      </c>
      <c r="D417" s="391">
        <f t="shared" si="6"/>
        <v>-0.730220492866407</v>
      </c>
    </row>
    <row r="418" ht="24.95" customHeight="1" spans="1:4">
      <c r="A418" s="389" t="s">
        <v>348</v>
      </c>
      <c r="B418" s="395">
        <f>SUM(B419:B422)</f>
        <v>177</v>
      </c>
      <c r="C418" s="395">
        <f>SUM(C419:C422)</f>
        <v>105</v>
      </c>
      <c r="D418" s="391">
        <f t="shared" si="6"/>
        <v>-0.406779661016949</v>
      </c>
    </row>
    <row r="419" ht="24.95" customHeight="1" spans="1:4">
      <c r="A419" s="392" t="s">
        <v>90</v>
      </c>
      <c r="B419" s="393">
        <v>177</v>
      </c>
      <c r="C419" s="393">
        <v>105</v>
      </c>
      <c r="D419" s="391">
        <f t="shared" si="6"/>
        <v>-0.406779661016949</v>
      </c>
    </row>
    <row r="420" ht="24.95" customHeight="1" spans="1:4">
      <c r="A420" s="392" t="s">
        <v>91</v>
      </c>
      <c r="B420" s="393"/>
      <c r="C420" s="393"/>
      <c r="D420" s="391"/>
    </row>
    <row r="421" ht="24.95" customHeight="1" spans="1:4">
      <c r="A421" s="392" t="s">
        <v>92</v>
      </c>
      <c r="B421" s="396"/>
      <c r="C421" s="396"/>
      <c r="D421" s="391"/>
    </row>
    <row r="422" ht="24.95" customHeight="1" spans="1:4">
      <c r="A422" s="392" t="s">
        <v>349</v>
      </c>
      <c r="B422" s="393"/>
      <c r="C422" s="393"/>
      <c r="D422" s="391"/>
    </row>
    <row r="423" ht="24.95" customHeight="1" spans="1:4">
      <c r="A423" s="389" t="s">
        <v>350</v>
      </c>
      <c r="B423" s="395">
        <f>SUM(B424:B430)</f>
        <v>0</v>
      </c>
      <c r="C423" s="395">
        <f>SUM(C424:C430)</f>
        <v>0</v>
      </c>
      <c r="D423" s="391"/>
    </row>
    <row r="424" ht="24.95" customHeight="1" spans="1:4">
      <c r="A424" s="392" t="s">
        <v>351</v>
      </c>
      <c r="B424" s="393"/>
      <c r="C424" s="393"/>
      <c r="D424" s="391"/>
    </row>
    <row r="425" ht="24.95" customHeight="1" spans="1:4">
      <c r="A425" s="392" t="s">
        <v>352</v>
      </c>
      <c r="B425" s="393"/>
      <c r="C425" s="393"/>
      <c r="D425" s="391"/>
    </row>
    <row r="426" ht="24.95" customHeight="1" spans="1:4">
      <c r="A426" s="392" t="s">
        <v>353</v>
      </c>
      <c r="B426" s="396"/>
      <c r="C426" s="396"/>
      <c r="D426" s="391"/>
    </row>
    <row r="427" ht="24.95" customHeight="1" spans="1:4">
      <c r="A427" s="392" t="s">
        <v>354</v>
      </c>
      <c r="B427" s="393"/>
      <c r="C427" s="393"/>
      <c r="D427" s="391"/>
    </row>
    <row r="428" ht="24.95" customHeight="1" spans="1:4">
      <c r="A428" s="392" t="s">
        <v>355</v>
      </c>
      <c r="B428" s="393"/>
      <c r="C428" s="393"/>
      <c r="D428" s="391"/>
    </row>
    <row r="429" ht="24.95" customHeight="1" spans="1:4">
      <c r="A429" s="392" t="s">
        <v>356</v>
      </c>
      <c r="B429" s="393"/>
      <c r="C429" s="393"/>
      <c r="D429" s="391"/>
    </row>
    <row r="430" ht="24.95" customHeight="1" spans="1:4">
      <c r="A430" s="392" t="s">
        <v>357</v>
      </c>
      <c r="B430" s="396"/>
      <c r="C430" s="396"/>
      <c r="D430" s="391"/>
    </row>
    <row r="431" ht="24.95" customHeight="1" spans="1:4">
      <c r="A431" s="389" t="s">
        <v>358</v>
      </c>
      <c r="B431" s="395">
        <f>SUM(B432:B436)</f>
        <v>0</v>
      </c>
      <c r="C431" s="395">
        <f>SUM(C432:C436)</f>
        <v>0</v>
      </c>
      <c r="D431" s="391"/>
    </row>
    <row r="432" ht="24.95" customHeight="1" spans="1:4">
      <c r="A432" s="392" t="s">
        <v>351</v>
      </c>
      <c r="B432" s="393"/>
      <c r="C432" s="393"/>
      <c r="D432" s="391"/>
    </row>
    <row r="433" ht="24.95" customHeight="1" spans="1:4">
      <c r="A433" s="392" t="s">
        <v>359</v>
      </c>
      <c r="B433" s="393"/>
      <c r="C433" s="393"/>
      <c r="D433" s="391"/>
    </row>
    <row r="434" ht="24.95" customHeight="1" spans="1:4">
      <c r="A434" s="392" t="s">
        <v>360</v>
      </c>
      <c r="B434" s="396"/>
      <c r="C434" s="396"/>
      <c r="D434" s="391"/>
    </row>
    <row r="435" ht="24.95" customHeight="1" spans="1:4">
      <c r="A435" s="392" t="s">
        <v>361</v>
      </c>
      <c r="B435" s="393"/>
      <c r="C435" s="393"/>
      <c r="D435" s="391"/>
    </row>
    <row r="436" ht="24.95" customHeight="1" spans="1:4">
      <c r="A436" s="392" t="s">
        <v>362</v>
      </c>
      <c r="B436" s="393"/>
      <c r="C436" s="393"/>
      <c r="D436" s="391"/>
    </row>
    <row r="437" ht="24.95" customHeight="1" spans="1:4">
      <c r="A437" s="389" t="s">
        <v>363</v>
      </c>
      <c r="B437" s="395">
        <f>SUM(B438:B440)</f>
        <v>426</v>
      </c>
      <c r="C437" s="395">
        <f>SUM(C438:C440)</f>
        <v>0</v>
      </c>
      <c r="D437" s="391">
        <f t="shared" si="6"/>
        <v>-1</v>
      </c>
    </row>
    <row r="438" ht="24.95" customHeight="1" spans="1:4">
      <c r="A438" s="392" t="s">
        <v>351</v>
      </c>
      <c r="B438" s="396"/>
      <c r="C438" s="396"/>
      <c r="D438" s="391"/>
    </row>
    <row r="439" ht="24.95" customHeight="1" spans="1:4">
      <c r="A439" s="392" t="s">
        <v>364</v>
      </c>
      <c r="B439" s="393"/>
      <c r="C439" s="393"/>
      <c r="D439" s="391"/>
    </row>
    <row r="440" ht="24.95" customHeight="1" spans="1:4">
      <c r="A440" s="392" t="s">
        <v>365</v>
      </c>
      <c r="B440" s="393">
        <v>426</v>
      </c>
      <c r="C440" s="393"/>
      <c r="D440" s="391">
        <f t="shared" si="6"/>
        <v>-1</v>
      </c>
    </row>
    <row r="441" ht="24.95" customHeight="1" spans="1:4">
      <c r="A441" s="389" t="s">
        <v>366</v>
      </c>
      <c r="B441" s="395">
        <f>SUM(B442:B445)</f>
        <v>0</v>
      </c>
      <c r="C441" s="395"/>
      <c r="D441" s="391"/>
    </row>
    <row r="442" ht="24.95" customHeight="1" spans="1:4">
      <c r="A442" s="392" t="s">
        <v>351</v>
      </c>
      <c r="B442" s="396"/>
      <c r="C442" s="396"/>
      <c r="D442" s="391"/>
    </row>
    <row r="443" ht="24.95" customHeight="1" spans="1:4">
      <c r="A443" s="392" t="s">
        <v>367</v>
      </c>
      <c r="B443" s="393"/>
      <c r="C443" s="393"/>
      <c r="D443" s="391"/>
    </row>
    <row r="444" ht="24.95" customHeight="1" spans="1:4">
      <c r="A444" s="392" t="s">
        <v>368</v>
      </c>
      <c r="B444" s="393"/>
      <c r="C444" s="393"/>
      <c r="D444" s="391"/>
    </row>
    <row r="445" ht="24.95" customHeight="1" spans="1:4">
      <c r="A445" s="392" t="s">
        <v>369</v>
      </c>
      <c r="B445" s="393"/>
      <c r="C445" s="393"/>
      <c r="D445" s="391"/>
    </row>
    <row r="446" ht="24.95" customHeight="1" spans="1:4">
      <c r="A446" s="389" t="s">
        <v>370</v>
      </c>
      <c r="B446" s="395">
        <f>SUM(B447:B450)</f>
        <v>0</v>
      </c>
      <c r="C446" s="395">
        <f>SUM(C447:C450)</f>
        <v>0</v>
      </c>
      <c r="D446" s="391"/>
    </row>
    <row r="447" ht="24.95" customHeight="1" spans="1:4">
      <c r="A447" s="392" t="s">
        <v>371</v>
      </c>
      <c r="B447" s="393"/>
      <c r="C447" s="393"/>
      <c r="D447" s="391"/>
    </row>
    <row r="448" ht="24.95" customHeight="1" spans="1:4">
      <c r="A448" s="392" t="s">
        <v>372</v>
      </c>
      <c r="B448" s="393"/>
      <c r="C448" s="393"/>
      <c r="D448" s="391"/>
    </row>
    <row r="449" ht="24.95" customHeight="1" spans="1:4">
      <c r="A449" s="392" t="s">
        <v>373</v>
      </c>
      <c r="B449" s="393"/>
      <c r="C449" s="393"/>
      <c r="D449" s="391"/>
    </row>
    <row r="450" ht="24.95" customHeight="1" spans="1:4">
      <c r="A450" s="392" t="s">
        <v>374</v>
      </c>
      <c r="B450" s="396"/>
      <c r="C450" s="396"/>
      <c r="D450" s="391"/>
    </row>
    <row r="451" ht="24.95" customHeight="1" spans="1:4">
      <c r="A451" s="389" t="s">
        <v>375</v>
      </c>
      <c r="B451" s="390">
        <f>SUM(B452:B457)</f>
        <v>168</v>
      </c>
      <c r="C451" s="390">
        <f>SUM(C452:C457)</f>
        <v>103</v>
      </c>
      <c r="D451" s="391">
        <f t="shared" si="6"/>
        <v>-0.386904761904762</v>
      </c>
    </row>
    <row r="452" ht="24.95" customHeight="1" spans="1:4">
      <c r="A452" s="392" t="s">
        <v>351</v>
      </c>
      <c r="B452" s="393">
        <v>119</v>
      </c>
      <c r="C452" s="393">
        <v>103</v>
      </c>
      <c r="D452" s="391">
        <f t="shared" si="6"/>
        <v>-0.134453781512605</v>
      </c>
    </row>
    <row r="453" ht="24.95" customHeight="1" spans="1:4">
      <c r="A453" s="392" t="s">
        <v>376</v>
      </c>
      <c r="B453" s="393">
        <v>49</v>
      </c>
      <c r="C453" s="393"/>
      <c r="D453" s="391">
        <f t="shared" ref="D453:D516" si="7">(C453-B453)/B453</f>
        <v>-1</v>
      </c>
    </row>
    <row r="454" ht="24.95" customHeight="1" spans="1:4">
      <c r="A454" s="392" t="s">
        <v>377</v>
      </c>
      <c r="B454" s="393"/>
      <c r="C454" s="393"/>
      <c r="D454" s="391"/>
    </row>
    <row r="455" ht="24.95" customHeight="1" spans="1:4">
      <c r="A455" s="392" t="s">
        <v>378</v>
      </c>
      <c r="B455" s="393"/>
      <c r="C455" s="393"/>
      <c r="D455" s="391"/>
    </row>
    <row r="456" ht="24.95" customHeight="1" spans="1:4">
      <c r="A456" s="392" t="s">
        <v>379</v>
      </c>
      <c r="B456" s="396"/>
      <c r="C456" s="396"/>
      <c r="D456" s="391"/>
    </row>
    <row r="457" ht="24.95" customHeight="1" spans="1:4">
      <c r="A457" s="392" t="s">
        <v>380</v>
      </c>
      <c r="B457" s="393"/>
      <c r="C457" s="393"/>
      <c r="D457" s="391"/>
    </row>
    <row r="458" ht="24.95" customHeight="1" spans="1:4">
      <c r="A458" s="389" t="s">
        <v>381</v>
      </c>
      <c r="B458" s="395">
        <f>SUM(B459:B461)</f>
        <v>0</v>
      </c>
      <c r="C458" s="395">
        <f>SUM(C459:C461)</f>
        <v>0</v>
      </c>
      <c r="D458" s="391"/>
    </row>
    <row r="459" ht="24.95" customHeight="1" spans="1:4">
      <c r="A459" s="392" t="s">
        <v>382</v>
      </c>
      <c r="B459" s="393"/>
      <c r="C459" s="393"/>
      <c r="D459" s="391"/>
    </row>
    <row r="460" ht="24.95" customHeight="1" spans="1:4">
      <c r="A460" s="392" t="s">
        <v>383</v>
      </c>
      <c r="B460" s="393"/>
      <c r="C460" s="393"/>
      <c r="D460" s="391"/>
    </row>
    <row r="461" ht="24.95" customHeight="1" spans="1:4">
      <c r="A461" s="392" t="s">
        <v>384</v>
      </c>
      <c r="B461" s="393"/>
      <c r="C461" s="393"/>
      <c r="D461" s="391"/>
    </row>
    <row r="462" ht="24.95" customHeight="1" spans="1:4">
      <c r="A462" s="389" t="s">
        <v>385</v>
      </c>
      <c r="B462" s="395">
        <f>SUM(B463:B465)</f>
        <v>0</v>
      </c>
      <c r="C462" s="395">
        <f>SUM(C463:C465)</f>
        <v>0</v>
      </c>
      <c r="D462" s="391"/>
    </row>
    <row r="463" ht="24.95" customHeight="1" spans="1:4">
      <c r="A463" s="392" t="s">
        <v>386</v>
      </c>
      <c r="B463" s="393"/>
      <c r="C463" s="393"/>
      <c r="D463" s="391"/>
    </row>
    <row r="464" ht="24.95" customHeight="1" spans="1:4">
      <c r="A464" s="392" t="s">
        <v>387</v>
      </c>
      <c r="B464" s="393"/>
      <c r="C464" s="393"/>
      <c r="D464" s="391"/>
    </row>
    <row r="465" ht="24.95" customHeight="1" spans="1:4">
      <c r="A465" s="392" t="s">
        <v>388</v>
      </c>
      <c r="B465" s="393"/>
      <c r="C465" s="393"/>
      <c r="D465" s="391"/>
    </row>
    <row r="466" ht="24.95" customHeight="1" spans="1:4">
      <c r="A466" s="389" t="s">
        <v>389</v>
      </c>
      <c r="B466" s="390">
        <f>SUM(B467:B470)</f>
        <v>0</v>
      </c>
      <c r="C466" s="390">
        <f>SUM(C467:C470)</f>
        <v>0</v>
      </c>
      <c r="D466" s="391"/>
    </row>
    <row r="467" ht="24.95" customHeight="1" spans="1:4">
      <c r="A467" s="392" t="s">
        <v>390</v>
      </c>
      <c r="B467" s="393"/>
      <c r="C467" s="393"/>
      <c r="D467" s="391"/>
    </row>
    <row r="468" ht="24.95" customHeight="1" spans="1:4">
      <c r="A468" s="392" t="s">
        <v>391</v>
      </c>
      <c r="B468" s="393"/>
      <c r="C468" s="393"/>
      <c r="D468" s="391"/>
    </row>
    <row r="469" ht="24.95" customHeight="1" spans="1:4">
      <c r="A469" s="392" t="s">
        <v>392</v>
      </c>
      <c r="B469" s="393"/>
      <c r="C469" s="393"/>
      <c r="D469" s="391"/>
    </row>
    <row r="470" ht="24.95" customHeight="1" spans="1:4">
      <c r="A470" s="392" t="s">
        <v>393</v>
      </c>
      <c r="B470" s="393"/>
      <c r="C470" s="393"/>
      <c r="D470" s="391"/>
    </row>
    <row r="471" ht="24.95" customHeight="1" spans="1:4">
      <c r="A471" s="389" t="s">
        <v>228</v>
      </c>
      <c r="B471" s="395"/>
      <c r="C471" s="395"/>
      <c r="D471" s="391"/>
    </row>
    <row r="472" ht="24.95" customHeight="1" spans="1:4">
      <c r="A472" s="389" t="s">
        <v>48</v>
      </c>
      <c r="B472" s="395">
        <f>SUM(B473,B489,B497,B508,B517,B525)</f>
        <v>3335</v>
      </c>
      <c r="C472" s="395">
        <f>SUM(C473,C489,C497,C508,C517,C525)</f>
        <v>2545</v>
      </c>
      <c r="D472" s="391">
        <f t="shared" si="7"/>
        <v>-0.23688155922039</v>
      </c>
    </row>
    <row r="473" ht="24.95" customHeight="1" spans="1:4">
      <c r="A473" s="389" t="s">
        <v>394</v>
      </c>
      <c r="B473" s="390">
        <f>SUM(B474:B488)</f>
        <v>2200</v>
      </c>
      <c r="C473" s="390">
        <f>SUM(C474:C488)</f>
        <v>1732</v>
      </c>
      <c r="D473" s="391">
        <f t="shared" si="7"/>
        <v>-0.212727272727273</v>
      </c>
    </row>
    <row r="474" ht="24.95" customHeight="1" spans="1:4">
      <c r="A474" s="392" t="s">
        <v>90</v>
      </c>
      <c r="B474" s="393">
        <v>163</v>
      </c>
      <c r="C474" s="393">
        <v>271</v>
      </c>
      <c r="D474" s="391">
        <f t="shared" si="7"/>
        <v>0.662576687116564</v>
      </c>
    </row>
    <row r="475" ht="24.95" customHeight="1" spans="1:4">
      <c r="A475" s="392" t="s">
        <v>91</v>
      </c>
      <c r="B475" s="393">
        <v>28</v>
      </c>
      <c r="C475" s="393"/>
      <c r="D475" s="391">
        <f t="shared" si="7"/>
        <v>-1</v>
      </c>
    </row>
    <row r="476" ht="24.95" customHeight="1" spans="1:4">
      <c r="A476" s="392" t="s">
        <v>92</v>
      </c>
      <c r="B476" s="393"/>
      <c r="C476" s="393"/>
      <c r="D476" s="391"/>
    </row>
    <row r="477" ht="24.95" customHeight="1" spans="1:4">
      <c r="A477" s="392" t="s">
        <v>395</v>
      </c>
      <c r="B477" s="393">
        <v>154</v>
      </c>
      <c r="C477" s="393">
        <v>109</v>
      </c>
      <c r="D477" s="391">
        <f t="shared" si="7"/>
        <v>-0.292207792207792</v>
      </c>
    </row>
    <row r="478" ht="24.95" customHeight="1" spans="1:4">
      <c r="A478" s="392" t="s">
        <v>396</v>
      </c>
      <c r="B478" s="393"/>
      <c r="C478" s="393"/>
      <c r="D478" s="391"/>
    </row>
    <row r="479" ht="24.95" customHeight="1" spans="1:4">
      <c r="A479" s="392" t="s">
        <v>397</v>
      </c>
      <c r="B479" s="396"/>
      <c r="C479" s="396"/>
      <c r="D479" s="391"/>
    </row>
    <row r="480" ht="24.95" customHeight="1" spans="1:4">
      <c r="A480" s="392" t="s">
        <v>398</v>
      </c>
      <c r="B480" s="393"/>
      <c r="C480" s="393"/>
      <c r="D480" s="391"/>
    </row>
    <row r="481" ht="24.95" customHeight="1" spans="1:4">
      <c r="A481" s="392" t="s">
        <v>399</v>
      </c>
      <c r="B481" s="393"/>
      <c r="C481" s="393"/>
      <c r="D481" s="391"/>
    </row>
    <row r="482" ht="24.95" customHeight="1" spans="1:4">
      <c r="A482" s="392" t="s">
        <v>400</v>
      </c>
      <c r="B482" s="393">
        <v>1634</v>
      </c>
      <c r="C482" s="393">
        <v>1282</v>
      </c>
      <c r="D482" s="391">
        <f t="shared" si="7"/>
        <v>-0.215422276621787</v>
      </c>
    </row>
    <row r="483" ht="24.95" customHeight="1" spans="1:4">
      <c r="A483" s="392" t="s">
        <v>401</v>
      </c>
      <c r="B483" s="393"/>
      <c r="C483" s="393"/>
      <c r="D483" s="391"/>
    </row>
    <row r="484" ht="24.95" customHeight="1" spans="1:4">
      <c r="A484" s="392" t="s">
        <v>402</v>
      </c>
      <c r="B484" s="396">
        <v>10</v>
      </c>
      <c r="C484" s="396"/>
      <c r="D484" s="391">
        <f t="shared" si="7"/>
        <v>-1</v>
      </c>
    </row>
    <row r="485" ht="24.95" customHeight="1" spans="1:4">
      <c r="A485" s="392" t="s">
        <v>403</v>
      </c>
      <c r="B485" s="393">
        <v>73</v>
      </c>
      <c r="C485" s="393">
        <v>70</v>
      </c>
      <c r="D485" s="391">
        <f t="shared" si="7"/>
        <v>-0.0410958904109589</v>
      </c>
    </row>
    <row r="486" ht="24.95" customHeight="1" spans="1:4">
      <c r="A486" s="392" t="s">
        <v>404</v>
      </c>
      <c r="B486" s="393"/>
      <c r="C486" s="393"/>
      <c r="D486" s="391"/>
    </row>
    <row r="487" ht="24.95" customHeight="1" spans="1:4">
      <c r="A487" s="392" t="s">
        <v>405</v>
      </c>
      <c r="B487" s="393"/>
      <c r="C487" s="393"/>
      <c r="D487" s="391"/>
    </row>
    <row r="488" ht="24.95" customHeight="1" spans="1:4">
      <c r="A488" s="392" t="s">
        <v>406</v>
      </c>
      <c r="B488" s="393">
        <v>138</v>
      </c>
      <c r="C488" s="393"/>
      <c r="D488" s="391">
        <f t="shared" si="7"/>
        <v>-1</v>
      </c>
    </row>
    <row r="489" ht="24.95" customHeight="1" spans="1:4">
      <c r="A489" s="389" t="s">
        <v>407</v>
      </c>
      <c r="B489" s="390">
        <f>SUM(B490:B496)</f>
        <v>71</v>
      </c>
      <c r="C489" s="390">
        <f>SUM(C490:C496)</f>
        <v>59</v>
      </c>
      <c r="D489" s="391">
        <f t="shared" si="7"/>
        <v>-0.169014084507042</v>
      </c>
    </row>
    <row r="490" ht="24.95" customHeight="1" spans="1:4">
      <c r="A490" s="392" t="s">
        <v>90</v>
      </c>
      <c r="B490" s="393"/>
      <c r="C490" s="393"/>
      <c r="D490" s="391"/>
    </row>
    <row r="491" ht="24.95" customHeight="1" spans="1:4">
      <c r="A491" s="392" t="s">
        <v>91</v>
      </c>
      <c r="B491" s="393"/>
      <c r="C491" s="393"/>
      <c r="D491" s="391"/>
    </row>
    <row r="492" ht="24.95" customHeight="1" spans="1:4">
      <c r="A492" s="392" t="s">
        <v>92</v>
      </c>
      <c r="B492" s="393"/>
      <c r="C492" s="393"/>
      <c r="D492" s="391"/>
    </row>
    <row r="493" ht="24.95" customHeight="1" spans="1:4">
      <c r="A493" s="392" t="s">
        <v>408</v>
      </c>
      <c r="B493" s="393"/>
      <c r="C493" s="393"/>
      <c r="D493" s="391"/>
    </row>
    <row r="494" ht="24.95" customHeight="1" spans="1:4">
      <c r="A494" s="392" t="s">
        <v>409</v>
      </c>
      <c r="B494" s="393"/>
      <c r="C494" s="393"/>
      <c r="D494" s="391"/>
    </row>
    <row r="495" ht="24.95" customHeight="1" spans="1:4">
      <c r="A495" s="392" t="s">
        <v>410</v>
      </c>
      <c r="B495" s="393"/>
      <c r="C495" s="393"/>
      <c r="D495" s="391"/>
    </row>
    <row r="496" ht="24.95" customHeight="1" spans="1:4">
      <c r="A496" s="392" t="s">
        <v>411</v>
      </c>
      <c r="B496" s="396">
        <v>71</v>
      </c>
      <c r="C496" s="396">
        <v>59</v>
      </c>
      <c r="D496" s="391">
        <f t="shared" si="7"/>
        <v>-0.169014084507042</v>
      </c>
    </row>
    <row r="497" ht="24.95" customHeight="1" spans="1:4">
      <c r="A497" s="389" t="s">
        <v>412</v>
      </c>
      <c r="B497" s="395">
        <f>SUM(B498:B507)</f>
        <v>150</v>
      </c>
      <c r="C497" s="395">
        <f>SUM(C498:C507)</f>
        <v>64</v>
      </c>
      <c r="D497" s="391">
        <f t="shared" si="7"/>
        <v>-0.573333333333333</v>
      </c>
    </row>
    <row r="498" ht="24.95" customHeight="1" spans="1:4">
      <c r="A498" s="392" t="s">
        <v>90</v>
      </c>
      <c r="B498" s="393">
        <v>70</v>
      </c>
      <c r="C498" s="393"/>
      <c r="D498" s="391">
        <f t="shared" si="7"/>
        <v>-1</v>
      </c>
    </row>
    <row r="499" ht="24.95" customHeight="1" spans="1:4">
      <c r="A499" s="392" t="s">
        <v>91</v>
      </c>
      <c r="B499" s="393"/>
      <c r="C499" s="393"/>
      <c r="D499" s="391"/>
    </row>
    <row r="500" ht="24.95" customHeight="1" spans="1:4">
      <c r="A500" s="392" t="s">
        <v>92</v>
      </c>
      <c r="B500" s="396"/>
      <c r="C500" s="396"/>
      <c r="D500" s="391"/>
    </row>
    <row r="501" ht="24.95" customHeight="1" spans="1:4">
      <c r="A501" s="392" t="s">
        <v>413</v>
      </c>
      <c r="B501" s="393"/>
      <c r="C501" s="393"/>
      <c r="D501" s="391"/>
    </row>
    <row r="502" ht="24.95" customHeight="1" spans="1:4">
      <c r="A502" s="392" t="s">
        <v>414</v>
      </c>
      <c r="B502" s="393"/>
      <c r="C502" s="393"/>
      <c r="D502" s="391"/>
    </row>
    <row r="503" ht="24.95" customHeight="1" spans="1:4">
      <c r="A503" s="392" t="s">
        <v>415</v>
      </c>
      <c r="B503" s="396"/>
      <c r="C503" s="396"/>
      <c r="D503" s="391"/>
    </row>
    <row r="504" ht="24.95" customHeight="1" spans="1:4">
      <c r="A504" s="392" t="s">
        <v>416</v>
      </c>
      <c r="B504" s="393"/>
      <c r="C504" s="393"/>
      <c r="D504" s="391"/>
    </row>
    <row r="505" ht="24.95" customHeight="1" spans="1:4">
      <c r="A505" s="392" t="s">
        <v>417</v>
      </c>
      <c r="B505" s="393"/>
      <c r="C505" s="393"/>
      <c r="D505" s="391"/>
    </row>
    <row r="506" ht="24.95" customHeight="1" spans="1:4">
      <c r="A506" s="392" t="s">
        <v>418</v>
      </c>
      <c r="B506" s="393"/>
      <c r="C506" s="393"/>
      <c r="D506" s="391"/>
    </row>
    <row r="507" ht="24.95" customHeight="1" spans="1:4">
      <c r="A507" s="392" t="s">
        <v>419</v>
      </c>
      <c r="B507" s="393">
        <v>80</v>
      </c>
      <c r="C507" s="393">
        <v>64</v>
      </c>
      <c r="D507" s="391">
        <f t="shared" si="7"/>
        <v>-0.2</v>
      </c>
    </row>
    <row r="508" ht="24.95" customHeight="1" spans="1:4">
      <c r="A508" s="389" t="s">
        <v>420</v>
      </c>
      <c r="B508" s="390">
        <f>SUM(B509:B516)</f>
        <v>71</v>
      </c>
      <c r="C508" s="390">
        <f>SUM(C509:C516)</f>
        <v>0</v>
      </c>
      <c r="D508" s="391">
        <f t="shared" si="7"/>
        <v>-1</v>
      </c>
    </row>
    <row r="509" ht="24.95" customHeight="1" spans="1:4">
      <c r="A509" s="392" t="s">
        <v>90</v>
      </c>
      <c r="B509" s="396"/>
      <c r="C509" s="396"/>
      <c r="D509" s="391"/>
    </row>
    <row r="510" ht="24.95" customHeight="1" spans="1:4">
      <c r="A510" s="392" t="s">
        <v>91</v>
      </c>
      <c r="B510" s="393"/>
      <c r="C510" s="393"/>
      <c r="D510" s="391"/>
    </row>
    <row r="511" ht="24.95" customHeight="1" spans="1:4">
      <c r="A511" s="392" t="s">
        <v>92</v>
      </c>
      <c r="B511" s="393"/>
      <c r="C511" s="393"/>
      <c r="D511" s="391"/>
    </row>
    <row r="512" ht="24.95" customHeight="1" spans="1:4">
      <c r="A512" s="392" t="s">
        <v>421</v>
      </c>
      <c r="B512" s="393"/>
      <c r="C512" s="393"/>
      <c r="D512" s="391"/>
    </row>
    <row r="513" ht="24.95" customHeight="1" spans="1:4">
      <c r="A513" s="392" t="s">
        <v>422</v>
      </c>
      <c r="B513" s="393"/>
      <c r="C513" s="393"/>
      <c r="D513" s="391"/>
    </row>
    <row r="514" ht="24.95" customHeight="1" spans="1:4">
      <c r="A514" s="392" t="s">
        <v>423</v>
      </c>
      <c r="B514" s="393"/>
      <c r="C514" s="393"/>
      <c r="D514" s="391"/>
    </row>
    <row r="515" ht="24.95" customHeight="1" spans="1:4">
      <c r="A515" s="392" t="s">
        <v>424</v>
      </c>
      <c r="B515" s="393"/>
      <c r="C515" s="393"/>
      <c r="D515" s="391"/>
    </row>
    <row r="516" ht="24.95" customHeight="1" spans="1:4">
      <c r="A516" s="392" t="s">
        <v>425</v>
      </c>
      <c r="B516" s="393">
        <v>71</v>
      </c>
      <c r="C516" s="393"/>
      <c r="D516" s="391">
        <f t="shared" si="7"/>
        <v>-1</v>
      </c>
    </row>
    <row r="517" ht="24.95" customHeight="1" spans="1:4">
      <c r="A517" s="389" t="s">
        <v>426</v>
      </c>
      <c r="B517" s="395">
        <f>SUM(B518:B524)</f>
        <v>607</v>
      </c>
      <c r="C517" s="395">
        <f>SUM(C518:C524)</f>
        <v>390</v>
      </c>
      <c r="D517" s="391">
        <f t="shared" ref="D517:D580" si="8">(C517-B517)/B517</f>
        <v>-0.357495881383855</v>
      </c>
    </row>
    <row r="518" ht="24.95" customHeight="1" spans="1:4">
      <c r="A518" s="392" t="s">
        <v>90</v>
      </c>
      <c r="B518" s="393">
        <v>115</v>
      </c>
      <c r="C518" s="393"/>
      <c r="D518" s="391">
        <f t="shared" si="8"/>
        <v>-1</v>
      </c>
    </row>
    <row r="519" ht="24.95" customHeight="1" spans="1:4">
      <c r="A519" s="392" t="s">
        <v>91</v>
      </c>
      <c r="B519" s="393"/>
      <c r="C519" s="393"/>
      <c r="D519" s="391"/>
    </row>
    <row r="520" ht="24.95" customHeight="1" spans="1:4">
      <c r="A520" s="392" t="s">
        <v>92</v>
      </c>
      <c r="B520" s="393"/>
      <c r="C520" s="393"/>
      <c r="D520" s="391"/>
    </row>
    <row r="521" ht="24.95" customHeight="1" spans="1:4">
      <c r="A521" s="392" t="s">
        <v>427</v>
      </c>
      <c r="B521" s="393">
        <v>145</v>
      </c>
      <c r="C521" s="393"/>
      <c r="D521" s="391">
        <f t="shared" si="8"/>
        <v>-1</v>
      </c>
    </row>
    <row r="522" ht="24.95" customHeight="1" spans="1:4">
      <c r="A522" s="392" t="s">
        <v>428</v>
      </c>
      <c r="B522" s="393">
        <v>347</v>
      </c>
      <c r="C522" s="393">
        <v>390</v>
      </c>
      <c r="D522" s="391">
        <f t="shared" si="8"/>
        <v>0.123919308357349</v>
      </c>
    </row>
    <row r="523" ht="24.95" customHeight="1" spans="1:4">
      <c r="A523" s="392" t="s">
        <v>429</v>
      </c>
      <c r="B523" s="393"/>
      <c r="C523" s="393"/>
      <c r="D523" s="391"/>
    </row>
    <row r="524" ht="24.95" customHeight="1" spans="1:4">
      <c r="A524" s="392" t="s">
        <v>430</v>
      </c>
      <c r="B524" s="396"/>
      <c r="C524" s="396"/>
      <c r="D524" s="391"/>
    </row>
    <row r="525" ht="24.95" customHeight="1" spans="1:4">
      <c r="A525" s="389" t="s">
        <v>431</v>
      </c>
      <c r="B525" s="395">
        <f>SUM(B526:B528)</f>
        <v>236</v>
      </c>
      <c r="C525" s="395">
        <f>SUM(C526:C528)</f>
        <v>300</v>
      </c>
      <c r="D525" s="391">
        <f t="shared" si="8"/>
        <v>0.271186440677966</v>
      </c>
    </row>
    <row r="526" ht="24.95" customHeight="1" spans="1:4">
      <c r="A526" s="392" t="s">
        <v>432</v>
      </c>
      <c r="B526" s="393"/>
      <c r="C526" s="393"/>
      <c r="D526" s="391"/>
    </row>
    <row r="527" ht="24.95" customHeight="1" spans="1:4">
      <c r="A527" s="392" t="s">
        <v>433</v>
      </c>
      <c r="B527" s="393"/>
      <c r="C527" s="393"/>
      <c r="D527" s="391"/>
    </row>
    <row r="528" ht="24.95" customHeight="1" spans="1:4">
      <c r="A528" s="392" t="s">
        <v>434</v>
      </c>
      <c r="B528" s="393">
        <v>236</v>
      </c>
      <c r="C528" s="393">
        <v>300</v>
      </c>
      <c r="D528" s="391">
        <f t="shared" si="8"/>
        <v>0.271186440677966</v>
      </c>
    </row>
    <row r="529" ht="24.95" customHeight="1" spans="1:4">
      <c r="A529" s="389" t="s">
        <v>228</v>
      </c>
      <c r="B529" s="395"/>
      <c r="C529" s="395"/>
      <c r="D529" s="391"/>
    </row>
    <row r="530" ht="24.95" customHeight="1" spans="1:4">
      <c r="A530" s="389" t="s">
        <v>49</v>
      </c>
      <c r="B530" s="395">
        <f>SUM(B531,B545,B553,B555,B563,B567,B577,B585,B592,B600,B609,B614,B617,B620,B623,B626,B629,B633,B638,B646,B649)</f>
        <v>74003</v>
      </c>
      <c r="C530" s="395">
        <f>SUM(C531,C545,C553,C555,C563,C567,C577,C585,C592,C600,C609,C614,C617,C620,C623,C626,C629,C633,C638,C646,C649)</f>
        <v>94680</v>
      </c>
      <c r="D530" s="391">
        <f t="shared" si="8"/>
        <v>0.279407591584125</v>
      </c>
    </row>
    <row r="531" ht="24.95" customHeight="1" spans="1:4">
      <c r="A531" s="389" t="s">
        <v>435</v>
      </c>
      <c r="B531" s="395">
        <f>SUM(B532:B544)</f>
        <v>1553</v>
      </c>
      <c r="C531" s="395">
        <f>SUM(C532:C544)</f>
        <v>1864</v>
      </c>
      <c r="D531" s="391">
        <f t="shared" si="8"/>
        <v>0.200257566001288</v>
      </c>
    </row>
    <row r="532" ht="24.95" customHeight="1" spans="1:4">
      <c r="A532" s="392" t="s">
        <v>90</v>
      </c>
      <c r="B532" s="393">
        <v>1277</v>
      </c>
      <c r="C532" s="393">
        <v>1593</v>
      </c>
      <c r="D532" s="391">
        <f t="shared" si="8"/>
        <v>0.247454972592013</v>
      </c>
    </row>
    <row r="533" ht="24.95" customHeight="1" spans="1:4">
      <c r="A533" s="392" t="s">
        <v>91</v>
      </c>
      <c r="B533" s="396">
        <v>3</v>
      </c>
      <c r="C533" s="396"/>
      <c r="D533" s="391">
        <f t="shared" si="8"/>
        <v>-1</v>
      </c>
    </row>
    <row r="534" ht="24.95" customHeight="1" spans="1:4">
      <c r="A534" s="392" t="s">
        <v>92</v>
      </c>
      <c r="B534" s="393"/>
      <c r="C534" s="393"/>
      <c r="D534" s="391"/>
    </row>
    <row r="535" ht="24.95" customHeight="1" spans="1:4">
      <c r="A535" s="392" t="s">
        <v>436</v>
      </c>
      <c r="B535" s="393"/>
      <c r="C535" s="393"/>
      <c r="D535" s="391"/>
    </row>
    <row r="536" ht="24.95" customHeight="1" spans="1:4">
      <c r="A536" s="392" t="s">
        <v>437</v>
      </c>
      <c r="B536" s="393"/>
      <c r="C536" s="393"/>
      <c r="D536" s="391"/>
    </row>
    <row r="537" ht="24.95" customHeight="1" spans="1:4">
      <c r="A537" s="392" t="s">
        <v>438</v>
      </c>
      <c r="B537" s="393"/>
      <c r="C537" s="393"/>
      <c r="D537" s="391"/>
    </row>
    <row r="538" ht="24.95" customHeight="1" spans="1:4">
      <c r="A538" s="392" t="s">
        <v>439</v>
      </c>
      <c r="B538" s="393">
        <v>28</v>
      </c>
      <c r="C538" s="393"/>
      <c r="D538" s="391">
        <f t="shared" si="8"/>
        <v>-1</v>
      </c>
    </row>
    <row r="539" ht="24.95" customHeight="1" spans="1:4">
      <c r="A539" s="392" t="s">
        <v>131</v>
      </c>
      <c r="B539" s="393"/>
      <c r="C539" s="393"/>
      <c r="D539" s="391"/>
    </row>
    <row r="540" ht="24.95" customHeight="1" spans="1:4">
      <c r="A540" s="392" t="s">
        <v>440</v>
      </c>
      <c r="B540" s="393">
        <v>223</v>
      </c>
      <c r="C540" s="393">
        <v>249</v>
      </c>
      <c r="D540" s="391">
        <f t="shared" si="8"/>
        <v>0.116591928251121</v>
      </c>
    </row>
    <row r="541" ht="24.95" customHeight="1" spans="1:4">
      <c r="A541" s="392" t="s">
        <v>441</v>
      </c>
      <c r="B541" s="393"/>
      <c r="C541" s="393"/>
      <c r="D541" s="391"/>
    </row>
    <row r="542" ht="39" customHeight="1" spans="1:4">
      <c r="A542" s="392" t="s">
        <v>442</v>
      </c>
      <c r="B542" s="393"/>
      <c r="C542" s="393"/>
      <c r="D542" s="391"/>
    </row>
    <row r="543" ht="24.95" customHeight="1" spans="1:4">
      <c r="A543" s="392" t="s">
        <v>443</v>
      </c>
      <c r="B543" s="393"/>
      <c r="C543" s="393"/>
      <c r="D543" s="391"/>
    </row>
    <row r="544" ht="45.95" customHeight="1" spans="1:4">
      <c r="A544" s="392" t="s">
        <v>444</v>
      </c>
      <c r="B544" s="396">
        <v>22</v>
      </c>
      <c r="C544" s="396">
        <v>22</v>
      </c>
      <c r="D544" s="391">
        <f t="shared" si="8"/>
        <v>0</v>
      </c>
    </row>
    <row r="545" ht="24.95" customHeight="1" spans="1:4">
      <c r="A545" s="389" t="s">
        <v>445</v>
      </c>
      <c r="B545" s="395">
        <f>SUM(B546:B552)</f>
        <v>3006</v>
      </c>
      <c r="C545" s="395">
        <f>SUM(C546:C552)</f>
        <v>1038</v>
      </c>
      <c r="D545" s="391">
        <f t="shared" si="8"/>
        <v>-0.654690618762475</v>
      </c>
    </row>
    <row r="546" ht="24.95" customHeight="1" spans="1:4">
      <c r="A546" s="392" t="s">
        <v>90</v>
      </c>
      <c r="B546" s="393">
        <v>788</v>
      </c>
      <c r="C546" s="393">
        <v>518</v>
      </c>
      <c r="D546" s="391">
        <f t="shared" si="8"/>
        <v>-0.342639593908629</v>
      </c>
    </row>
    <row r="547" ht="24.95" customHeight="1" spans="1:4">
      <c r="A547" s="392" t="s">
        <v>91</v>
      </c>
      <c r="B547" s="393">
        <v>34</v>
      </c>
      <c r="C547" s="393"/>
      <c r="D547" s="391">
        <f t="shared" si="8"/>
        <v>-1</v>
      </c>
    </row>
    <row r="548" ht="24.95" customHeight="1" spans="1:4">
      <c r="A548" s="392" t="s">
        <v>92</v>
      </c>
      <c r="B548" s="393"/>
      <c r="C548" s="393"/>
      <c r="D548" s="391"/>
    </row>
    <row r="549" ht="24.95" customHeight="1" spans="1:4">
      <c r="A549" s="392" t="s">
        <v>446</v>
      </c>
      <c r="B549" s="393"/>
      <c r="C549" s="393"/>
      <c r="D549" s="391"/>
    </row>
    <row r="550" ht="24.95" customHeight="1" spans="1:4">
      <c r="A550" s="392" t="s">
        <v>447</v>
      </c>
      <c r="B550" s="393">
        <v>16</v>
      </c>
      <c r="C550" s="393"/>
      <c r="D550" s="391">
        <f t="shared" si="8"/>
        <v>-1</v>
      </c>
    </row>
    <row r="551" ht="24.95" customHeight="1" spans="1:4">
      <c r="A551" s="392" t="s">
        <v>448</v>
      </c>
      <c r="B551" s="393">
        <v>260</v>
      </c>
      <c r="C551" s="393"/>
      <c r="D551" s="391">
        <f t="shared" si="8"/>
        <v>-1</v>
      </c>
    </row>
    <row r="552" ht="24.95" customHeight="1" spans="1:4">
      <c r="A552" s="392" t="s">
        <v>449</v>
      </c>
      <c r="B552" s="393">
        <v>1908</v>
      </c>
      <c r="C552" s="393">
        <v>520</v>
      </c>
      <c r="D552" s="391">
        <f t="shared" si="8"/>
        <v>-0.727463312368973</v>
      </c>
    </row>
    <row r="553" ht="24.95" customHeight="1" spans="1:4">
      <c r="A553" s="389" t="s">
        <v>450</v>
      </c>
      <c r="B553" s="395">
        <f>B554</f>
        <v>0</v>
      </c>
      <c r="C553" s="395">
        <f>C554</f>
        <v>0</v>
      </c>
      <c r="D553" s="391"/>
    </row>
    <row r="554" ht="24.95" customHeight="1" spans="1:4">
      <c r="A554" s="392" t="s">
        <v>451</v>
      </c>
      <c r="B554" s="393"/>
      <c r="C554" s="393"/>
      <c r="D554" s="391"/>
    </row>
    <row r="555" ht="24.95" customHeight="1" spans="1:4">
      <c r="A555" s="389" t="s">
        <v>452</v>
      </c>
      <c r="B555" s="390">
        <f>SUM(B556:B562)</f>
        <v>40081</v>
      </c>
      <c r="C555" s="390">
        <f>SUM(C556:C562)</f>
        <v>43667</v>
      </c>
      <c r="D555" s="391">
        <f t="shared" si="8"/>
        <v>0.0894688256281031</v>
      </c>
    </row>
    <row r="556" ht="24.95" customHeight="1" spans="1:4">
      <c r="A556" s="392" t="s">
        <v>453</v>
      </c>
      <c r="B556" s="393">
        <v>1269</v>
      </c>
      <c r="C556" s="393">
        <v>1207</v>
      </c>
      <c r="D556" s="391">
        <f t="shared" si="8"/>
        <v>-0.0488573680063042</v>
      </c>
    </row>
    <row r="557" ht="24.95" customHeight="1" spans="1:4">
      <c r="A557" s="392" t="s">
        <v>454</v>
      </c>
      <c r="B557" s="393">
        <v>4697</v>
      </c>
      <c r="C557" s="393">
        <v>4850</v>
      </c>
      <c r="D557" s="391">
        <f t="shared" si="8"/>
        <v>0.0325739833936555</v>
      </c>
    </row>
    <row r="558" ht="24.95" customHeight="1" spans="1:4">
      <c r="A558" s="392" t="s">
        <v>455</v>
      </c>
      <c r="B558" s="393">
        <v>113</v>
      </c>
      <c r="C558" s="393">
        <v>63</v>
      </c>
      <c r="D558" s="391">
        <f t="shared" si="8"/>
        <v>-0.442477876106195</v>
      </c>
    </row>
    <row r="559" ht="39" customHeight="1" spans="1:4">
      <c r="A559" s="392" t="s">
        <v>456</v>
      </c>
      <c r="B559" s="396">
        <v>22351</v>
      </c>
      <c r="C559" s="396">
        <v>24322</v>
      </c>
      <c r="D559" s="391">
        <f t="shared" si="8"/>
        <v>0.0881839738714151</v>
      </c>
    </row>
    <row r="560" ht="24.95" customHeight="1" spans="1:4">
      <c r="A560" s="392" t="s">
        <v>457</v>
      </c>
      <c r="B560" s="393">
        <v>9109</v>
      </c>
      <c r="C560" s="393">
        <v>12144</v>
      </c>
      <c r="D560" s="391">
        <f t="shared" si="8"/>
        <v>0.333186957953672</v>
      </c>
    </row>
    <row r="561" ht="41.1" customHeight="1" spans="1:4">
      <c r="A561" s="392" t="s">
        <v>458</v>
      </c>
      <c r="B561" s="393">
        <v>2487</v>
      </c>
      <c r="C561" s="393">
        <v>1020</v>
      </c>
      <c r="D561" s="391">
        <f t="shared" si="8"/>
        <v>-0.589867310012063</v>
      </c>
    </row>
    <row r="562" ht="24.95" customHeight="1" spans="1:4">
      <c r="A562" s="392" t="s">
        <v>459</v>
      </c>
      <c r="B562" s="393">
        <v>55</v>
      </c>
      <c r="C562" s="393">
        <v>61</v>
      </c>
      <c r="D562" s="391">
        <f t="shared" si="8"/>
        <v>0.109090909090909</v>
      </c>
    </row>
    <row r="563" ht="24.95" customHeight="1" spans="1:4">
      <c r="A563" s="389" t="s">
        <v>460</v>
      </c>
      <c r="B563" s="395">
        <f>SUM(B564:B566)</f>
        <v>0</v>
      </c>
      <c r="C563" s="395">
        <f>SUM(C564:C566)</f>
        <v>0</v>
      </c>
      <c r="D563" s="391"/>
    </row>
    <row r="564" ht="24.95" customHeight="1" spans="1:4">
      <c r="A564" s="392" t="s">
        <v>461</v>
      </c>
      <c r="B564" s="393"/>
      <c r="C564" s="393"/>
      <c r="D564" s="391"/>
    </row>
    <row r="565" ht="24.95" customHeight="1" spans="1:4">
      <c r="A565" s="392" t="s">
        <v>462</v>
      </c>
      <c r="B565" s="393"/>
      <c r="C565" s="393"/>
      <c r="D565" s="391"/>
    </row>
    <row r="566" ht="24.95" customHeight="1" spans="1:4">
      <c r="A566" s="392" t="s">
        <v>463</v>
      </c>
      <c r="B566" s="393"/>
      <c r="C566" s="393"/>
      <c r="D566" s="391"/>
    </row>
    <row r="567" ht="24.95" customHeight="1" spans="1:4">
      <c r="A567" s="389" t="s">
        <v>464</v>
      </c>
      <c r="B567" s="395">
        <f>SUM(B568:B576)</f>
        <v>1218</v>
      </c>
      <c r="C567" s="395">
        <f>SUM(C568:C576)</f>
        <v>3054</v>
      </c>
      <c r="D567" s="391">
        <f t="shared" si="8"/>
        <v>1.50738916256158</v>
      </c>
    </row>
    <row r="568" ht="24.95" customHeight="1" spans="1:4">
      <c r="A568" s="392" t="s">
        <v>465</v>
      </c>
      <c r="B568" s="393"/>
      <c r="C568" s="393">
        <v>18</v>
      </c>
      <c r="D568" s="391"/>
    </row>
    <row r="569" ht="24.95" customHeight="1" spans="1:4">
      <c r="A569" s="392" t="s">
        <v>466</v>
      </c>
      <c r="B569" s="393"/>
      <c r="C569" s="393"/>
      <c r="D569" s="391"/>
    </row>
    <row r="570" ht="24.95" customHeight="1" spans="1:4">
      <c r="A570" s="392" t="s">
        <v>467</v>
      </c>
      <c r="B570" s="393"/>
      <c r="C570" s="393"/>
      <c r="D570" s="391"/>
    </row>
    <row r="571" ht="24.95" customHeight="1" spans="1:4">
      <c r="A571" s="392" t="s">
        <v>468</v>
      </c>
      <c r="B571" s="393"/>
      <c r="C571" s="393"/>
      <c r="D571" s="391"/>
    </row>
    <row r="572" ht="24.95" customHeight="1" spans="1:4">
      <c r="A572" s="392" t="s">
        <v>469</v>
      </c>
      <c r="B572" s="393"/>
      <c r="C572" s="393"/>
      <c r="D572" s="391"/>
    </row>
    <row r="573" ht="24.95" customHeight="1" spans="1:4">
      <c r="A573" s="392" t="s">
        <v>470</v>
      </c>
      <c r="B573" s="396"/>
      <c r="C573" s="396">
        <v>17</v>
      </c>
      <c r="D573" s="391"/>
    </row>
    <row r="574" ht="24.95" customHeight="1" spans="1:4">
      <c r="A574" s="392" t="s">
        <v>471</v>
      </c>
      <c r="B574" s="393"/>
      <c r="C574" s="393"/>
      <c r="D574" s="391"/>
    </row>
    <row r="575" ht="24.95" customHeight="1" spans="1:4">
      <c r="A575" s="392" t="s">
        <v>472</v>
      </c>
      <c r="B575" s="393"/>
      <c r="C575" s="393"/>
      <c r="D575" s="391"/>
    </row>
    <row r="576" ht="24.95" customHeight="1" spans="1:4">
      <c r="A576" s="392" t="s">
        <v>473</v>
      </c>
      <c r="B576" s="393">
        <v>1218</v>
      </c>
      <c r="C576" s="393">
        <v>3019</v>
      </c>
      <c r="D576" s="391">
        <f t="shared" si="8"/>
        <v>1.47865353037767</v>
      </c>
    </row>
    <row r="577" ht="24.95" customHeight="1" spans="1:4">
      <c r="A577" s="389" t="s">
        <v>474</v>
      </c>
      <c r="B577" s="395">
        <f>SUM(B578:B584)</f>
        <v>4473</v>
      </c>
      <c r="C577" s="395">
        <f>SUM(C578:C584)</f>
        <v>3794</v>
      </c>
      <c r="D577" s="391">
        <f t="shared" si="8"/>
        <v>-0.151799687010955</v>
      </c>
    </row>
    <row r="578" ht="24.95" customHeight="1" spans="1:4">
      <c r="A578" s="392" t="s">
        <v>475</v>
      </c>
      <c r="B578" s="393">
        <v>1335</v>
      </c>
      <c r="C578" s="393">
        <v>829</v>
      </c>
      <c r="D578" s="391">
        <f t="shared" si="8"/>
        <v>-0.379026217228464</v>
      </c>
    </row>
    <row r="579" ht="24.95" customHeight="1" spans="1:4">
      <c r="A579" s="392" t="s">
        <v>476</v>
      </c>
      <c r="B579" s="393">
        <v>814</v>
      </c>
      <c r="C579" s="393">
        <v>1260</v>
      </c>
      <c r="D579" s="391">
        <f t="shared" si="8"/>
        <v>0.547911547911548</v>
      </c>
    </row>
    <row r="580" ht="24.95" customHeight="1" spans="1:4">
      <c r="A580" s="392" t="s">
        <v>477</v>
      </c>
      <c r="B580" s="393">
        <v>910</v>
      </c>
      <c r="C580" s="393">
        <v>861</v>
      </c>
      <c r="D580" s="391">
        <f t="shared" si="8"/>
        <v>-0.0538461538461538</v>
      </c>
    </row>
    <row r="581" ht="24.95" customHeight="1" spans="1:4">
      <c r="A581" s="392" t="s">
        <v>478</v>
      </c>
      <c r="B581" s="393"/>
      <c r="C581" s="393"/>
      <c r="D581" s="391"/>
    </row>
    <row r="582" ht="24.95" customHeight="1" spans="1:4">
      <c r="A582" s="392" t="s">
        <v>479</v>
      </c>
      <c r="B582" s="393">
        <v>500</v>
      </c>
      <c r="C582" s="393">
        <v>58</v>
      </c>
      <c r="D582" s="391">
        <f t="shared" ref="D582:D642" si="9">(C582-B582)/B582</f>
        <v>-0.884</v>
      </c>
    </row>
    <row r="583" ht="24.95" customHeight="1" spans="1:4">
      <c r="A583" s="392" t="s">
        <v>480</v>
      </c>
      <c r="B583" s="393"/>
      <c r="C583" s="393">
        <v>3</v>
      </c>
      <c r="D583" s="391"/>
    </row>
    <row r="584" ht="24.95" customHeight="1" spans="1:4">
      <c r="A584" s="392" t="s">
        <v>481</v>
      </c>
      <c r="B584" s="397">
        <v>914</v>
      </c>
      <c r="C584" s="397">
        <v>783</v>
      </c>
      <c r="D584" s="391">
        <f t="shared" si="9"/>
        <v>-0.143326039387309</v>
      </c>
    </row>
    <row r="585" ht="24.95" customHeight="1" spans="1:4">
      <c r="A585" s="398" t="s">
        <v>482</v>
      </c>
      <c r="B585" s="395">
        <f>SUM(B586:B591)</f>
        <v>533</v>
      </c>
      <c r="C585" s="395">
        <f>SUM(C586:C591)</f>
        <v>570</v>
      </c>
      <c r="D585" s="391">
        <f t="shared" si="9"/>
        <v>0.0694183864915572</v>
      </c>
    </row>
    <row r="586" ht="24.95" customHeight="1" spans="1:4">
      <c r="A586" s="399" t="s">
        <v>483</v>
      </c>
      <c r="B586" s="396">
        <v>361</v>
      </c>
      <c r="C586" s="396">
        <v>388</v>
      </c>
      <c r="D586" s="391">
        <f t="shared" si="9"/>
        <v>0.074792243767313</v>
      </c>
    </row>
    <row r="587" ht="24.95" customHeight="1" spans="1:4">
      <c r="A587" s="399" t="s">
        <v>484</v>
      </c>
      <c r="B587" s="393">
        <v>172</v>
      </c>
      <c r="C587" s="393">
        <v>89</v>
      </c>
      <c r="D587" s="391">
        <f t="shared" si="9"/>
        <v>-0.482558139534884</v>
      </c>
    </row>
    <row r="588" ht="39.95" customHeight="1" spans="1:4">
      <c r="A588" s="399" t="s">
        <v>485</v>
      </c>
      <c r="B588" s="393"/>
      <c r="C588" s="393">
        <v>5</v>
      </c>
      <c r="D588" s="391"/>
    </row>
    <row r="589" s="364" customFormat="1" ht="24.95" customHeight="1" spans="1:4">
      <c r="A589" s="399" t="s">
        <v>486</v>
      </c>
      <c r="B589" s="393"/>
      <c r="C589" s="393">
        <v>36</v>
      </c>
      <c r="D589" s="391"/>
    </row>
    <row r="590" ht="24.95" customHeight="1" spans="1:4">
      <c r="A590" s="399" t="s">
        <v>487</v>
      </c>
      <c r="B590" s="393"/>
      <c r="C590" s="393">
        <v>22</v>
      </c>
      <c r="D590" s="391"/>
    </row>
    <row r="591" ht="24.95" customHeight="1" spans="1:4">
      <c r="A591" s="399" t="s">
        <v>488</v>
      </c>
      <c r="B591" s="393"/>
      <c r="C591" s="393">
        <v>30</v>
      </c>
      <c r="D591" s="391"/>
    </row>
    <row r="592" ht="24.95" customHeight="1" spans="1:4">
      <c r="A592" s="398" t="s">
        <v>489</v>
      </c>
      <c r="B592" s="395">
        <f>SUM(B593:B599)</f>
        <v>659</v>
      </c>
      <c r="C592" s="395">
        <f>SUM(C593:C599)</f>
        <v>610</v>
      </c>
      <c r="D592" s="391">
        <f t="shared" si="9"/>
        <v>-0.0743550834597876</v>
      </c>
    </row>
    <row r="593" ht="24.95" customHeight="1" spans="1:4">
      <c r="A593" s="399" t="s">
        <v>490</v>
      </c>
      <c r="B593" s="393">
        <v>647</v>
      </c>
      <c r="C593" s="393">
        <v>461</v>
      </c>
      <c r="D593" s="391">
        <f t="shared" si="9"/>
        <v>-0.287480680061824</v>
      </c>
    </row>
    <row r="594" s="364" customFormat="1" ht="24.95" customHeight="1" spans="1:4">
      <c r="A594" s="399" t="s">
        <v>491</v>
      </c>
      <c r="B594" s="393"/>
      <c r="C594" s="393"/>
      <c r="D594" s="391"/>
    </row>
    <row r="595" ht="24.95" customHeight="1" spans="1:4">
      <c r="A595" s="399" t="s">
        <v>492</v>
      </c>
      <c r="B595" s="396"/>
      <c r="C595" s="396"/>
      <c r="D595" s="391"/>
    </row>
    <row r="596" ht="24.95" customHeight="1" spans="1:4">
      <c r="A596" s="399" t="s">
        <v>493</v>
      </c>
      <c r="B596" s="393">
        <v>5</v>
      </c>
      <c r="C596" s="393">
        <v>142</v>
      </c>
      <c r="D596" s="391">
        <f t="shared" si="9"/>
        <v>27.4</v>
      </c>
    </row>
    <row r="597" ht="24.95" customHeight="1" spans="1:4">
      <c r="A597" s="399" t="s">
        <v>494</v>
      </c>
      <c r="B597" s="393"/>
      <c r="C597" s="393"/>
      <c r="D597" s="391"/>
    </row>
    <row r="598" ht="24.95" customHeight="1" spans="1:4">
      <c r="A598" s="399" t="s">
        <v>495</v>
      </c>
      <c r="B598" s="393"/>
      <c r="C598" s="393"/>
      <c r="D598" s="391"/>
    </row>
    <row r="599" ht="24.95" customHeight="1" spans="1:4">
      <c r="A599" s="399" t="s">
        <v>496</v>
      </c>
      <c r="B599" s="393">
        <v>7</v>
      </c>
      <c r="C599" s="393">
        <v>7</v>
      </c>
      <c r="D599" s="391">
        <f t="shared" si="9"/>
        <v>0</v>
      </c>
    </row>
    <row r="600" ht="24.95" customHeight="1" spans="1:4">
      <c r="A600" s="398" t="s">
        <v>497</v>
      </c>
      <c r="B600" s="390">
        <f>SUM(B601:B608)</f>
        <v>793</v>
      </c>
      <c r="C600" s="390">
        <f>SUM(C601:C608)</f>
        <v>821</v>
      </c>
      <c r="D600" s="391">
        <f t="shared" si="9"/>
        <v>0.0353089533417402</v>
      </c>
    </row>
    <row r="601" ht="24.95" customHeight="1" spans="1:4">
      <c r="A601" s="399" t="s">
        <v>90</v>
      </c>
      <c r="B601" s="393">
        <v>207</v>
      </c>
      <c r="C601" s="393">
        <v>267</v>
      </c>
      <c r="D601" s="391">
        <f t="shared" si="9"/>
        <v>0.289855072463768</v>
      </c>
    </row>
    <row r="602" ht="24.95" customHeight="1" spans="1:4">
      <c r="A602" s="399" t="s">
        <v>91</v>
      </c>
      <c r="B602" s="393">
        <v>2</v>
      </c>
      <c r="C602" s="393"/>
      <c r="D602" s="391">
        <f t="shared" si="9"/>
        <v>-1</v>
      </c>
    </row>
    <row r="603" ht="24.95" customHeight="1" spans="1:4">
      <c r="A603" s="399" t="s">
        <v>92</v>
      </c>
      <c r="B603" s="393"/>
      <c r="C603" s="393"/>
      <c r="D603" s="391"/>
    </row>
    <row r="604" ht="24.95" customHeight="1" spans="1:4">
      <c r="A604" s="392" t="s">
        <v>498</v>
      </c>
      <c r="B604" s="393">
        <v>25</v>
      </c>
      <c r="C604" s="393">
        <v>87</v>
      </c>
      <c r="D604" s="391">
        <f t="shared" si="9"/>
        <v>2.48</v>
      </c>
    </row>
    <row r="605" ht="24.95" customHeight="1" spans="1:4">
      <c r="A605" s="392" t="s">
        <v>499</v>
      </c>
      <c r="B605" s="393">
        <v>62</v>
      </c>
      <c r="C605" s="393">
        <v>55</v>
      </c>
      <c r="D605" s="391">
        <f t="shared" si="9"/>
        <v>-0.112903225806452</v>
      </c>
    </row>
    <row r="606" ht="24.95" customHeight="1" spans="1:4">
      <c r="A606" s="392" t="s">
        <v>500</v>
      </c>
      <c r="B606" s="393"/>
      <c r="C606" s="393"/>
      <c r="D606" s="391"/>
    </row>
    <row r="607" ht="24.95" customHeight="1" spans="1:4">
      <c r="A607" s="392" t="s">
        <v>501</v>
      </c>
      <c r="B607" s="393">
        <v>371</v>
      </c>
      <c r="C607" s="393">
        <v>348</v>
      </c>
      <c r="D607" s="391">
        <f t="shared" si="9"/>
        <v>-0.0619946091644205</v>
      </c>
    </row>
    <row r="608" ht="24.95" customHeight="1" spans="1:4">
      <c r="A608" s="392" t="s">
        <v>502</v>
      </c>
      <c r="B608" s="393">
        <v>126</v>
      </c>
      <c r="C608" s="393">
        <v>64</v>
      </c>
      <c r="D608" s="391">
        <f t="shared" si="9"/>
        <v>-0.492063492063492</v>
      </c>
    </row>
    <row r="609" ht="24.95" customHeight="1" spans="1:4">
      <c r="A609" s="389" t="s">
        <v>503</v>
      </c>
      <c r="B609" s="395">
        <f>SUM(B610:B613)</f>
        <v>68</v>
      </c>
      <c r="C609" s="395">
        <f>SUM(C610:C613)</f>
        <v>65</v>
      </c>
      <c r="D609" s="391">
        <f t="shared" si="9"/>
        <v>-0.0441176470588235</v>
      </c>
    </row>
    <row r="610" ht="24.95" customHeight="1" spans="1:4">
      <c r="A610" s="392" t="s">
        <v>90</v>
      </c>
      <c r="B610" s="396">
        <v>68</v>
      </c>
      <c r="C610" s="396">
        <v>65</v>
      </c>
      <c r="D610" s="391">
        <f t="shared" si="9"/>
        <v>-0.0441176470588235</v>
      </c>
    </row>
    <row r="611" ht="24.95" customHeight="1" spans="1:4">
      <c r="A611" s="392" t="s">
        <v>91</v>
      </c>
      <c r="B611" s="393"/>
      <c r="C611" s="393"/>
      <c r="D611" s="391"/>
    </row>
    <row r="612" ht="24.95" customHeight="1" spans="1:4">
      <c r="A612" s="392" t="s">
        <v>92</v>
      </c>
      <c r="B612" s="393"/>
      <c r="C612" s="393"/>
      <c r="D612" s="391"/>
    </row>
    <row r="613" ht="24.95" customHeight="1" spans="1:4">
      <c r="A613" s="392" t="s">
        <v>504</v>
      </c>
      <c r="B613" s="393"/>
      <c r="C613" s="393"/>
      <c r="D613" s="391"/>
    </row>
    <row r="614" ht="24.95" customHeight="1" spans="1:4">
      <c r="A614" s="389" t="s">
        <v>505</v>
      </c>
      <c r="B614" s="395">
        <f>SUM(B615:B616)</f>
        <v>12715</v>
      </c>
      <c r="C614" s="395">
        <f>SUM(C615:C616)</f>
        <v>24630</v>
      </c>
      <c r="D614" s="391">
        <f t="shared" si="9"/>
        <v>0.937082186394023</v>
      </c>
    </row>
    <row r="615" ht="24.95" customHeight="1" spans="1:4">
      <c r="A615" s="392" t="s">
        <v>506</v>
      </c>
      <c r="B615" s="393">
        <v>3396</v>
      </c>
      <c r="C615" s="393">
        <v>5853</v>
      </c>
      <c r="D615" s="391">
        <f t="shared" si="9"/>
        <v>0.723498233215548</v>
      </c>
    </row>
    <row r="616" ht="24.95" customHeight="1" spans="1:4">
      <c r="A616" s="392" t="s">
        <v>507</v>
      </c>
      <c r="B616" s="393">
        <v>9319</v>
      </c>
      <c r="C616" s="393">
        <v>18777</v>
      </c>
      <c r="D616" s="391">
        <f t="shared" si="9"/>
        <v>1.01491576349394</v>
      </c>
    </row>
    <row r="617" ht="24.95" customHeight="1" spans="1:4">
      <c r="A617" s="389" t="s">
        <v>508</v>
      </c>
      <c r="B617" s="395">
        <f>SUM(B618:B619)</f>
        <v>595</v>
      </c>
      <c r="C617" s="395">
        <f>SUM(C618:C619)</f>
        <v>583</v>
      </c>
      <c r="D617" s="391">
        <f t="shared" si="9"/>
        <v>-0.0201680672268908</v>
      </c>
    </row>
    <row r="618" ht="24.95" customHeight="1" spans="1:4">
      <c r="A618" s="392" t="s">
        <v>509</v>
      </c>
      <c r="B618" s="396">
        <v>545</v>
      </c>
      <c r="C618" s="396">
        <v>563</v>
      </c>
      <c r="D618" s="391">
        <f t="shared" si="9"/>
        <v>0.0330275229357798</v>
      </c>
    </row>
    <row r="619" ht="24.95" customHeight="1" spans="1:4">
      <c r="A619" s="392" t="s">
        <v>510</v>
      </c>
      <c r="B619" s="393">
        <v>50</v>
      </c>
      <c r="C619" s="393">
        <v>20</v>
      </c>
      <c r="D619" s="391">
        <f t="shared" si="9"/>
        <v>-0.6</v>
      </c>
    </row>
    <row r="620" ht="24.95" customHeight="1" spans="1:4">
      <c r="A620" s="389" t="s">
        <v>511</v>
      </c>
      <c r="B620" s="395">
        <f>SUM(B621:B622)</f>
        <v>2050</v>
      </c>
      <c r="C620" s="395">
        <f>SUM(C621:C622)</f>
        <v>2545</v>
      </c>
      <c r="D620" s="391">
        <f t="shared" si="9"/>
        <v>0.241463414634146</v>
      </c>
    </row>
    <row r="621" ht="24.95" customHeight="1" spans="1:4">
      <c r="A621" s="392" t="s">
        <v>512</v>
      </c>
      <c r="B621" s="393"/>
      <c r="C621" s="393"/>
      <c r="D621" s="391"/>
    </row>
    <row r="622" ht="24.95" customHeight="1" spans="1:4">
      <c r="A622" s="392" t="s">
        <v>513</v>
      </c>
      <c r="B622" s="393">
        <v>2050</v>
      </c>
      <c r="C622" s="393">
        <v>2545</v>
      </c>
      <c r="D622" s="391">
        <f t="shared" si="9"/>
        <v>0.241463414634146</v>
      </c>
    </row>
    <row r="623" ht="24.95" customHeight="1" spans="1:4">
      <c r="A623" s="389" t="s">
        <v>514</v>
      </c>
      <c r="B623" s="395">
        <f>SUM(B624:B625)</f>
        <v>0</v>
      </c>
      <c r="C623" s="395">
        <f>SUM(C624:C625)</f>
        <v>0</v>
      </c>
      <c r="D623" s="391"/>
    </row>
    <row r="624" ht="24.95" customHeight="1" spans="1:4">
      <c r="A624" s="392" t="s">
        <v>515</v>
      </c>
      <c r="B624" s="396"/>
      <c r="C624" s="396"/>
      <c r="D624" s="391"/>
    </row>
    <row r="625" ht="24.95" customHeight="1" spans="1:4">
      <c r="A625" s="392" t="s">
        <v>516</v>
      </c>
      <c r="B625" s="393"/>
      <c r="C625" s="393"/>
      <c r="D625" s="391"/>
    </row>
    <row r="626" ht="24.95" customHeight="1" spans="1:4">
      <c r="A626" s="389" t="s">
        <v>517</v>
      </c>
      <c r="B626" s="395">
        <f>SUM(B627:B628)</f>
        <v>325</v>
      </c>
      <c r="C626" s="395">
        <f>SUM(C627:C628)</f>
        <v>137</v>
      </c>
      <c r="D626" s="391">
        <f t="shared" si="9"/>
        <v>-0.578461538461538</v>
      </c>
    </row>
    <row r="627" ht="24.95" customHeight="1" spans="1:4">
      <c r="A627" s="392" t="s">
        <v>518</v>
      </c>
      <c r="B627" s="393">
        <v>233</v>
      </c>
      <c r="C627" s="393"/>
      <c r="D627" s="391">
        <f t="shared" si="9"/>
        <v>-1</v>
      </c>
    </row>
    <row r="628" ht="24.95" customHeight="1" spans="1:4">
      <c r="A628" s="392" t="s">
        <v>519</v>
      </c>
      <c r="B628" s="393">
        <v>92</v>
      </c>
      <c r="C628" s="393">
        <v>137</v>
      </c>
      <c r="D628" s="391">
        <f t="shared" si="9"/>
        <v>0.489130434782609</v>
      </c>
    </row>
    <row r="629" ht="24.95" customHeight="1" spans="1:4">
      <c r="A629" s="389" t="s">
        <v>520</v>
      </c>
      <c r="B629" s="395">
        <f>SUM(B630:B632)</f>
        <v>1259</v>
      </c>
      <c r="C629" s="395">
        <f>SUM(C630:C632)</f>
        <v>10663</v>
      </c>
      <c r="D629" s="391">
        <f t="shared" si="9"/>
        <v>7.46942017474186</v>
      </c>
    </row>
    <row r="630" ht="36.95" customHeight="1" spans="1:4">
      <c r="A630" s="392" t="s">
        <v>521</v>
      </c>
      <c r="B630" s="393"/>
      <c r="C630" s="393"/>
      <c r="D630" s="391"/>
    </row>
    <row r="631" ht="39.95" customHeight="1" spans="1:4">
      <c r="A631" s="392" t="s">
        <v>522</v>
      </c>
      <c r="B631" s="396">
        <v>1259</v>
      </c>
      <c r="C631" s="396">
        <v>10663</v>
      </c>
      <c r="D631" s="391">
        <f t="shared" si="9"/>
        <v>7.46942017474186</v>
      </c>
    </row>
    <row r="632" ht="42" customHeight="1" spans="1:4">
      <c r="A632" s="392" t="s">
        <v>523</v>
      </c>
      <c r="B632" s="393"/>
      <c r="C632" s="393"/>
      <c r="D632" s="391" t="e">
        <f t="shared" si="9"/>
        <v>#DIV/0!</v>
      </c>
    </row>
    <row r="633" ht="24.95" customHeight="1" spans="1:4">
      <c r="A633" s="389" t="s">
        <v>524</v>
      </c>
      <c r="B633" s="395">
        <f>SUM(B634:B637)</f>
        <v>2130</v>
      </c>
      <c r="C633" s="395">
        <f>SUM(C634:C637)</f>
        <v>438</v>
      </c>
      <c r="D633" s="391">
        <f t="shared" si="9"/>
        <v>-0.794366197183099</v>
      </c>
    </row>
    <row r="634" ht="24.95" customHeight="1" spans="1:4">
      <c r="A634" s="392" t="s">
        <v>525</v>
      </c>
      <c r="B634" s="393">
        <v>150</v>
      </c>
      <c r="C634" s="393"/>
      <c r="D634" s="391">
        <f t="shared" si="9"/>
        <v>-1</v>
      </c>
    </row>
    <row r="635" ht="24.95" customHeight="1" spans="1:4">
      <c r="A635" s="392" t="s">
        <v>526</v>
      </c>
      <c r="B635" s="393"/>
      <c r="C635" s="393"/>
      <c r="D635" s="391"/>
    </row>
    <row r="636" ht="24.95" customHeight="1" spans="1:4">
      <c r="A636" s="392" t="s">
        <v>527</v>
      </c>
      <c r="B636" s="393">
        <v>1980</v>
      </c>
      <c r="C636" s="393">
        <v>438</v>
      </c>
      <c r="D636" s="391">
        <f t="shared" si="9"/>
        <v>-0.778787878787879</v>
      </c>
    </row>
    <row r="637" ht="24.95" customHeight="1" spans="1:4">
      <c r="A637" s="392" t="s">
        <v>528</v>
      </c>
      <c r="B637" s="393"/>
      <c r="C637" s="393"/>
      <c r="D637" s="391"/>
    </row>
    <row r="638" ht="24.95" customHeight="1" spans="1:4">
      <c r="A638" s="398" t="s">
        <v>529</v>
      </c>
      <c r="B638" s="395">
        <f>SUM(B639:B645)</f>
        <v>15</v>
      </c>
      <c r="C638" s="395">
        <f>SUM(C639:C645)</f>
        <v>183</v>
      </c>
      <c r="D638" s="391">
        <f t="shared" si="9"/>
        <v>11.2</v>
      </c>
    </row>
    <row r="639" ht="24.95" customHeight="1" spans="1:4">
      <c r="A639" s="392" t="s">
        <v>90</v>
      </c>
      <c r="B639" s="393"/>
      <c r="C639" s="393">
        <v>167</v>
      </c>
      <c r="D639" s="391"/>
    </row>
    <row r="640" ht="24.95" customHeight="1" spans="1:4">
      <c r="A640" s="392" t="s">
        <v>91</v>
      </c>
      <c r="B640" s="396"/>
      <c r="C640" s="396">
        <v>1</v>
      </c>
      <c r="D640" s="391"/>
    </row>
    <row r="641" ht="24.95" customHeight="1" spans="1:4">
      <c r="A641" s="392" t="s">
        <v>92</v>
      </c>
      <c r="B641" s="393"/>
      <c r="C641" s="393"/>
      <c r="D641" s="391"/>
    </row>
    <row r="642" ht="24.95" customHeight="1" spans="1:4">
      <c r="A642" s="392" t="s">
        <v>530</v>
      </c>
      <c r="B642" s="393">
        <v>4</v>
      </c>
      <c r="C642" s="393">
        <v>15</v>
      </c>
      <c r="D642" s="391">
        <f t="shared" si="9"/>
        <v>2.75</v>
      </c>
    </row>
    <row r="643" ht="24.95" customHeight="1" spans="1:4">
      <c r="A643" s="392" t="s">
        <v>531</v>
      </c>
      <c r="B643" s="393"/>
      <c r="C643" s="393"/>
      <c r="D643" s="391"/>
    </row>
    <row r="644" ht="24.95" customHeight="1" spans="1:4">
      <c r="A644" s="392" t="s">
        <v>99</v>
      </c>
      <c r="B644" s="393"/>
      <c r="C644" s="393"/>
      <c r="D644" s="391"/>
    </row>
    <row r="645" ht="24.95" customHeight="1" spans="1:4">
      <c r="A645" s="392" t="s">
        <v>532</v>
      </c>
      <c r="B645" s="396">
        <v>11</v>
      </c>
      <c r="C645" s="396"/>
      <c r="D645" s="391">
        <f t="shared" ref="D645:D707" si="10">(C645-B645)/B645</f>
        <v>-1</v>
      </c>
    </row>
    <row r="646" ht="24.95" customHeight="1" spans="1:4">
      <c r="A646" s="389" t="s">
        <v>533</v>
      </c>
      <c r="B646" s="390">
        <f>SUM(B647:B648)</f>
        <v>0</v>
      </c>
      <c r="C646" s="390">
        <f>SUM(C647:C648)</f>
        <v>0</v>
      </c>
      <c r="D646" s="391"/>
    </row>
    <row r="647" ht="24.95" customHeight="1" spans="1:4">
      <c r="A647" s="392" t="s">
        <v>534</v>
      </c>
      <c r="B647" s="396"/>
      <c r="C647" s="396"/>
      <c r="D647" s="391"/>
    </row>
    <row r="648" ht="24.95" customHeight="1" spans="1:4">
      <c r="A648" s="392" t="s">
        <v>535</v>
      </c>
      <c r="B648" s="396"/>
      <c r="C648" s="396"/>
      <c r="D648" s="391"/>
    </row>
    <row r="649" ht="24.95" customHeight="1" spans="1:4">
      <c r="A649" s="389" t="s">
        <v>536</v>
      </c>
      <c r="B649" s="395">
        <f>B650</f>
        <v>2530</v>
      </c>
      <c r="C649" s="395">
        <f>C650</f>
        <v>18</v>
      </c>
      <c r="D649" s="391">
        <f t="shared" si="10"/>
        <v>-0.992885375494071</v>
      </c>
    </row>
    <row r="650" ht="24.95" customHeight="1" spans="1:4">
      <c r="A650" s="392" t="s">
        <v>537</v>
      </c>
      <c r="B650" s="393">
        <v>2530</v>
      </c>
      <c r="C650" s="393">
        <v>18</v>
      </c>
      <c r="D650" s="391">
        <f t="shared" si="10"/>
        <v>-0.992885375494071</v>
      </c>
    </row>
    <row r="651" ht="24.95" customHeight="1" spans="1:4">
      <c r="A651" s="389" t="s">
        <v>228</v>
      </c>
      <c r="B651" s="395"/>
      <c r="C651" s="395"/>
      <c r="D651" s="391"/>
    </row>
    <row r="652" ht="44.1" customHeight="1" spans="1:4">
      <c r="A652" s="389" t="s">
        <v>538</v>
      </c>
      <c r="B652" s="395"/>
      <c r="C652" s="395"/>
      <c r="D652" s="391"/>
    </row>
    <row r="653" ht="24.95" customHeight="1" spans="1:4">
      <c r="A653" s="389" t="s">
        <v>50</v>
      </c>
      <c r="B653" s="395">
        <f>SUM(B654,B659,B673,B677,B689,B692,B696,B701,B705,B709,B712,B721,B723)</f>
        <v>45116</v>
      </c>
      <c r="C653" s="395">
        <f>SUM(C654,C659,C673,C677,C689,C692,C696,C701,C705,C709,C712,C721,C723)</f>
        <v>67510</v>
      </c>
      <c r="D653" s="391">
        <f t="shared" si="10"/>
        <v>0.496364925968614</v>
      </c>
    </row>
    <row r="654" ht="24.95" customHeight="1" spans="1:4">
      <c r="A654" s="389" t="s">
        <v>539</v>
      </c>
      <c r="B654" s="395">
        <f>SUM(B655:B658)</f>
        <v>628</v>
      </c>
      <c r="C654" s="395">
        <f>SUM(C655:C658)</f>
        <v>542</v>
      </c>
      <c r="D654" s="391">
        <f t="shared" si="10"/>
        <v>-0.136942675159236</v>
      </c>
    </row>
    <row r="655" ht="24.95" customHeight="1" spans="1:4">
      <c r="A655" s="392" t="s">
        <v>90</v>
      </c>
      <c r="B655" s="393">
        <v>626</v>
      </c>
      <c r="C655" s="393">
        <v>542</v>
      </c>
      <c r="D655" s="391">
        <f t="shared" si="10"/>
        <v>-0.134185303514377</v>
      </c>
    </row>
    <row r="656" ht="24.95" customHeight="1" spans="1:4">
      <c r="A656" s="392" t="s">
        <v>91</v>
      </c>
      <c r="B656" s="396">
        <v>2</v>
      </c>
      <c r="C656" s="396"/>
      <c r="D656" s="391">
        <f t="shared" si="10"/>
        <v>-1</v>
      </c>
    </row>
    <row r="657" ht="24.95" customHeight="1" spans="1:4">
      <c r="A657" s="392" t="s">
        <v>92</v>
      </c>
      <c r="B657" s="393"/>
      <c r="C657" s="393"/>
      <c r="D657" s="391"/>
    </row>
    <row r="658" ht="24.95" customHeight="1" spans="1:4">
      <c r="A658" s="392" t="s">
        <v>540</v>
      </c>
      <c r="B658" s="393"/>
      <c r="C658" s="393"/>
      <c r="D658" s="391"/>
    </row>
    <row r="659" ht="24.95" customHeight="1" spans="1:4">
      <c r="A659" s="389" t="s">
        <v>541</v>
      </c>
      <c r="B659" s="390">
        <f>SUM(B660:B672)</f>
        <v>1524</v>
      </c>
      <c r="C659" s="390">
        <f>SUM(C660:C672)</f>
        <v>1500</v>
      </c>
      <c r="D659" s="391">
        <f t="shared" si="10"/>
        <v>-0.015748031496063</v>
      </c>
    </row>
    <row r="660" ht="24.95" customHeight="1" spans="1:4">
      <c r="A660" s="392" t="s">
        <v>542</v>
      </c>
      <c r="B660" s="393">
        <v>1276</v>
      </c>
      <c r="C660" s="393">
        <v>1153</v>
      </c>
      <c r="D660" s="391">
        <f t="shared" si="10"/>
        <v>-0.0963949843260188</v>
      </c>
    </row>
    <row r="661" ht="24.95" customHeight="1" spans="1:4">
      <c r="A661" s="392" t="s">
        <v>543</v>
      </c>
      <c r="B661" s="393">
        <v>248</v>
      </c>
      <c r="C661" s="393">
        <v>347</v>
      </c>
      <c r="D661" s="391">
        <f t="shared" si="10"/>
        <v>0.399193548387097</v>
      </c>
    </row>
    <row r="662" ht="24.95" customHeight="1" spans="1:4">
      <c r="A662" s="392" t="s">
        <v>544</v>
      </c>
      <c r="B662" s="396"/>
      <c r="C662" s="396"/>
      <c r="D662" s="391"/>
    </row>
    <row r="663" ht="24.95" customHeight="1" spans="1:4">
      <c r="A663" s="392" t="s">
        <v>545</v>
      </c>
      <c r="B663" s="393"/>
      <c r="C663" s="393"/>
      <c r="D663" s="391"/>
    </row>
    <row r="664" ht="24.95" customHeight="1" spans="1:4">
      <c r="A664" s="392" t="s">
        <v>546</v>
      </c>
      <c r="B664" s="393"/>
      <c r="C664" s="393"/>
      <c r="D664" s="391"/>
    </row>
    <row r="665" ht="24.95" customHeight="1" spans="1:4">
      <c r="A665" s="392" t="s">
        <v>547</v>
      </c>
      <c r="B665" s="396"/>
      <c r="C665" s="396"/>
      <c r="D665" s="391"/>
    </row>
    <row r="666" ht="24.95" customHeight="1" spans="1:4">
      <c r="A666" s="392" t="s">
        <v>548</v>
      </c>
      <c r="B666" s="393"/>
      <c r="C666" s="393"/>
      <c r="D666" s="391"/>
    </row>
    <row r="667" ht="24.95" customHeight="1" spans="1:4">
      <c r="A667" s="392" t="s">
        <v>549</v>
      </c>
      <c r="B667" s="393"/>
      <c r="C667" s="393"/>
      <c r="D667" s="391"/>
    </row>
    <row r="668" ht="24.95" customHeight="1" spans="1:4">
      <c r="A668" s="392" t="s">
        <v>550</v>
      </c>
      <c r="B668" s="396"/>
      <c r="C668" s="396"/>
      <c r="D668" s="391"/>
    </row>
    <row r="669" ht="24.95" customHeight="1" spans="1:4">
      <c r="A669" s="392" t="s">
        <v>551</v>
      </c>
      <c r="B669" s="393"/>
      <c r="C669" s="393"/>
      <c r="D669" s="391"/>
    </row>
    <row r="670" ht="24.95" customHeight="1" spans="1:4">
      <c r="A670" s="392" t="s">
        <v>552</v>
      </c>
      <c r="B670" s="393"/>
      <c r="C670" s="393"/>
      <c r="D670" s="391"/>
    </row>
    <row r="671" ht="24.95" customHeight="1" spans="1:4">
      <c r="A671" s="392" t="s">
        <v>553</v>
      </c>
      <c r="B671" s="393"/>
      <c r="C671" s="393"/>
      <c r="D671" s="391"/>
    </row>
    <row r="672" ht="24.95" customHeight="1" spans="1:4">
      <c r="A672" s="392" t="s">
        <v>554</v>
      </c>
      <c r="B672" s="396"/>
      <c r="C672" s="396"/>
      <c r="D672" s="391"/>
    </row>
    <row r="673" ht="24.95" customHeight="1" spans="1:4">
      <c r="A673" s="389" t="s">
        <v>555</v>
      </c>
      <c r="B673" s="395">
        <f>SUM(B674:B676)</f>
        <v>5743</v>
      </c>
      <c r="C673" s="395">
        <f>SUM(C674:C676)</f>
        <v>5205</v>
      </c>
      <c r="D673" s="391">
        <f t="shared" si="10"/>
        <v>-0.0936792617099077</v>
      </c>
    </row>
    <row r="674" ht="24.95" customHeight="1" spans="1:4">
      <c r="A674" s="392" t="s">
        <v>556</v>
      </c>
      <c r="B674" s="393"/>
      <c r="C674" s="393"/>
      <c r="D674" s="391"/>
    </row>
    <row r="675" ht="24.95" customHeight="1" spans="1:4">
      <c r="A675" s="392" t="s">
        <v>557</v>
      </c>
      <c r="B675" s="393">
        <v>4633</v>
      </c>
      <c r="C675" s="393">
        <v>4036</v>
      </c>
      <c r="D675" s="391">
        <f t="shared" si="10"/>
        <v>-0.12885819123678</v>
      </c>
    </row>
    <row r="676" ht="24.95" customHeight="1" spans="1:4">
      <c r="A676" s="392" t="s">
        <v>558</v>
      </c>
      <c r="B676" s="396">
        <v>1110</v>
      </c>
      <c r="C676" s="396">
        <v>1169</v>
      </c>
      <c r="D676" s="391">
        <f t="shared" si="10"/>
        <v>0.0531531531531532</v>
      </c>
    </row>
    <row r="677" ht="24.95" customHeight="1" spans="1:4">
      <c r="A677" s="389" t="s">
        <v>559</v>
      </c>
      <c r="B677" s="395">
        <f>SUM(B678:B688)</f>
        <v>6563</v>
      </c>
      <c r="C677" s="395">
        <f>SUM(C678:C688)</f>
        <v>7476</v>
      </c>
      <c r="D677" s="391">
        <f t="shared" si="10"/>
        <v>0.139113210422063</v>
      </c>
    </row>
    <row r="678" ht="24.95" customHeight="1" spans="1:4">
      <c r="A678" s="392" t="s">
        <v>560</v>
      </c>
      <c r="B678" s="393">
        <v>614</v>
      </c>
      <c r="C678" s="393">
        <v>485</v>
      </c>
      <c r="D678" s="391">
        <f t="shared" si="10"/>
        <v>-0.210097719869707</v>
      </c>
    </row>
    <row r="679" ht="24.95" customHeight="1" spans="1:4">
      <c r="A679" s="392" t="s">
        <v>561</v>
      </c>
      <c r="B679" s="393">
        <v>186</v>
      </c>
      <c r="C679" s="393">
        <v>163</v>
      </c>
      <c r="D679" s="391">
        <f t="shared" si="10"/>
        <v>-0.123655913978495</v>
      </c>
    </row>
    <row r="680" ht="24.95" customHeight="1" spans="1:4">
      <c r="A680" s="392" t="s">
        <v>562</v>
      </c>
      <c r="B680" s="393">
        <v>977</v>
      </c>
      <c r="C680" s="393">
        <v>757</v>
      </c>
      <c r="D680" s="391">
        <f t="shared" si="10"/>
        <v>-0.22517911975435</v>
      </c>
    </row>
    <row r="681" ht="24.95" customHeight="1" spans="1:4">
      <c r="A681" s="392" t="s">
        <v>563</v>
      </c>
      <c r="B681" s="396"/>
      <c r="C681" s="396"/>
      <c r="D681" s="391"/>
    </row>
    <row r="682" ht="24.95" customHeight="1" spans="1:4">
      <c r="A682" s="392" t="s">
        <v>564</v>
      </c>
      <c r="B682" s="393"/>
      <c r="C682" s="393"/>
      <c r="D682" s="391"/>
    </row>
    <row r="683" ht="24.95" customHeight="1" spans="1:4">
      <c r="A683" s="392" t="s">
        <v>565</v>
      </c>
      <c r="B683" s="396"/>
      <c r="C683" s="396"/>
      <c r="D683" s="391"/>
    </row>
    <row r="684" ht="24.95" customHeight="1" spans="1:4">
      <c r="A684" s="392" t="s">
        <v>566</v>
      </c>
      <c r="B684" s="396"/>
      <c r="C684" s="396"/>
      <c r="D684" s="391"/>
    </row>
    <row r="685" ht="24.95" customHeight="1" spans="1:4">
      <c r="A685" s="392" t="s">
        <v>567</v>
      </c>
      <c r="B685" s="393">
        <v>4156</v>
      </c>
      <c r="C685" s="393">
        <v>5185</v>
      </c>
      <c r="D685" s="391">
        <f t="shared" si="10"/>
        <v>0.247593840230991</v>
      </c>
    </row>
    <row r="686" ht="24.95" customHeight="1" spans="1:4">
      <c r="A686" s="392" t="s">
        <v>568</v>
      </c>
      <c r="B686" s="393">
        <v>630</v>
      </c>
      <c r="C686" s="393">
        <v>883</v>
      </c>
      <c r="D686" s="391">
        <f t="shared" si="10"/>
        <v>0.401587301587302</v>
      </c>
    </row>
    <row r="687" ht="24.95" customHeight="1" spans="1:4">
      <c r="A687" s="392" t="s">
        <v>569</v>
      </c>
      <c r="B687" s="393"/>
      <c r="C687" s="393"/>
      <c r="D687" s="391"/>
    </row>
    <row r="688" ht="24.95" customHeight="1" spans="1:4">
      <c r="A688" s="392" t="s">
        <v>570</v>
      </c>
      <c r="B688" s="393"/>
      <c r="C688" s="393">
        <v>3</v>
      </c>
      <c r="D688" s="391"/>
    </row>
    <row r="689" ht="24.95" customHeight="1" spans="1:4">
      <c r="A689" s="389" t="s">
        <v>571</v>
      </c>
      <c r="B689" s="390">
        <f>SUM(B690:B691)</f>
        <v>0</v>
      </c>
      <c r="C689" s="390">
        <f>SUM(C690:C691)</f>
        <v>0</v>
      </c>
      <c r="D689" s="391"/>
    </row>
    <row r="690" ht="24.95" customHeight="1" spans="1:4">
      <c r="A690" s="392" t="s">
        <v>572</v>
      </c>
      <c r="B690" s="393"/>
      <c r="C690" s="393"/>
      <c r="D690" s="391"/>
    </row>
    <row r="691" ht="24.95" customHeight="1" spans="1:4">
      <c r="A691" s="392" t="s">
        <v>573</v>
      </c>
      <c r="B691" s="393"/>
      <c r="C691" s="393"/>
      <c r="D691" s="391"/>
    </row>
    <row r="692" ht="24.95" customHeight="1" spans="1:4">
      <c r="A692" s="389" t="s">
        <v>574</v>
      </c>
      <c r="B692" s="395">
        <f>SUM(B693:B695)</f>
        <v>309</v>
      </c>
      <c r="C692" s="395">
        <f>SUM(C693:C695)</f>
        <v>333</v>
      </c>
      <c r="D692" s="391">
        <f t="shared" si="10"/>
        <v>0.0776699029126214</v>
      </c>
    </row>
    <row r="693" ht="24.95" customHeight="1" spans="1:4">
      <c r="A693" s="392" t="s">
        <v>575</v>
      </c>
      <c r="B693" s="393">
        <v>95</v>
      </c>
      <c r="C693" s="393">
        <v>87</v>
      </c>
      <c r="D693" s="391">
        <f t="shared" si="10"/>
        <v>-0.0842105263157895</v>
      </c>
    </row>
    <row r="694" ht="24.95" customHeight="1" spans="1:4">
      <c r="A694" s="392" t="s">
        <v>576</v>
      </c>
      <c r="B694" s="393">
        <v>2</v>
      </c>
      <c r="C694" s="393">
        <v>3</v>
      </c>
      <c r="D694" s="391">
        <f t="shared" si="10"/>
        <v>0.5</v>
      </c>
    </row>
    <row r="695" ht="24.95" customHeight="1" spans="1:4">
      <c r="A695" s="392" t="s">
        <v>577</v>
      </c>
      <c r="B695" s="393">
        <v>212</v>
      </c>
      <c r="C695" s="393">
        <v>243</v>
      </c>
      <c r="D695" s="391">
        <f t="shared" si="10"/>
        <v>0.14622641509434</v>
      </c>
    </row>
    <row r="696" ht="24.95" customHeight="1" spans="1:4">
      <c r="A696" s="389" t="s">
        <v>578</v>
      </c>
      <c r="B696" s="395">
        <f>SUM(B697:B700)</f>
        <v>10035</v>
      </c>
      <c r="C696" s="395">
        <f>SUM(C697:C700)</f>
        <v>11987</v>
      </c>
      <c r="D696" s="391">
        <f t="shared" si="10"/>
        <v>0.19451918285999</v>
      </c>
    </row>
    <row r="697" ht="24.95" customHeight="1" spans="1:4">
      <c r="A697" s="392" t="s">
        <v>579</v>
      </c>
      <c r="B697" s="393">
        <v>1454</v>
      </c>
      <c r="C697" s="393">
        <v>1529</v>
      </c>
      <c r="D697" s="391">
        <f t="shared" si="10"/>
        <v>0.0515818431911967</v>
      </c>
    </row>
    <row r="698" ht="24.95" customHeight="1" spans="1:4">
      <c r="A698" s="392" t="s">
        <v>580</v>
      </c>
      <c r="B698" s="393">
        <v>4505</v>
      </c>
      <c r="C698" s="393">
        <v>5318</v>
      </c>
      <c r="D698" s="391">
        <f t="shared" si="10"/>
        <v>0.18046614872364</v>
      </c>
    </row>
    <row r="699" ht="24.95" customHeight="1" spans="1:4">
      <c r="A699" s="392" t="s">
        <v>581</v>
      </c>
      <c r="B699" s="393">
        <v>3321</v>
      </c>
      <c r="C699" s="393">
        <v>3910</v>
      </c>
      <c r="D699" s="391">
        <f t="shared" si="10"/>
        <v>0.177356218006625</v>
      </c>
    </row>
    <row r="700" ht="24.95" customHeight="1" spans="1:4">
      <c r="A700" s="392" t="s">
        <v>582</v>
      </c>
      <c r="B700" s="393">
        <v>755</v>
      </c>
      <c r="C700" s="393">
        <v>1230</v>
      </c>
      <c r="D700" s="391">
        <f t="shared" si="10"/>
        <v>0.629139072847682</v>
      </c>
    </row>
    <row r="701" ht="24.95" customHeight="1" spans="1:4">
      <c r="A701" s="389" t="s">
        <v>583</v>
      </c>
      <c r="B701" s="395">
        <f>SUM(B702:B704)</f>
        <v>14029</v>
      </c>
      <c r="C701" s="395">
        <f>SUM(C702:C704)</f>
        <v>35705</v>
      </c>
      <c r="D701" s="391">
        <f t="shared" si="10"/>
        <v>1.54508518069713</v>
      </c>
    </row>
    <row r="702" ht="42" customHeight="1" spans="1:4">
      <c r="A702" s="392" t="s">
        <v>584</v>
      </c>
      <c r="B702" s="396">
        <v>14029</v>
      </c>
      <c r="C702" s="396">
        <v>35705</v>
      </c>
      <c r="D702" s="391">
        <f t="shared" si="10"/>
        <v>1.54508518069713</v>
      </c>
    </row>
    <row r="703" ht="38.1" customHeight="1" spans="1:4">
      <c r="A703" s="392" t="s">
        <v>585</v>
      </c>
      <c r="B703" s="393"/>
      <c r="C703" s="393"/>
      <c r="D703" s="391"/>
    </row>
    <row r="704" ht="39.95" customHeight="1" spans="1:4">
      <c r="A704" s="392" t="s">
        <v>586</v>
      </c>
      <c r="B704" s="393"/>
      <c r="C704" s="393"/>
      <c r="D704" s="391"/>
    </row>
    <row r="705" ht="24.95" customHeight="1" spans="1:4">
      <c r="A705" s="389" t="s">
        <v>587</v>
      </c>
      <c r="B705" s="395">
        <f>SUM(B706:B708)</f>
        <v>4489</v>
      </c>
      <c r="C705" s="395">
        <f>SUM(C706:C708)</f>
        <v>3937</v>
      </c>
      <c r="D705" s="391">
        <f t="shared" si="10"/>
        <v>-0.12296725328581</v>
      </c>
    </row>
    <row r="706" ht="24.95" customHeight="1" spans="1:4">
      <c r="A706" s="392" t="s">
        <v>588</v>
      </c>
      <c r="B706" s="396">
        <v>3460</v>
      </c>
      <c r="C706" s="396">
        <v>3799</v>
      </c>
      <c r="D706" s="391">
        <f t="shared" si="10"/>
        <v>0.0979768786127168</v>
      </c>
    </row>
    <row r="707" ht="24.95" customHeight="1" spans="1:4">
      <c r="A707" s="392" t="s">
        <v>589</v>
      </c>
      <c r="B707" s="393">
        <v>1029</v>
      </c>
      <c r="C707" s="393"/>
      <c r="D707" s="391">
        <f t="shared" si="10"/>
        <v>-1</v>
      </c>
    </row>
    <row r="708" ht="24.95" customHeight="1" spans="1:4">
      <c r="A708" s="392" t="s">
        <v>590</v>
      </c>
      <c r="B708" s="393"/>
      <c r="C708" s="393">
        <v>138</v>
      </c>
      <c r="D708" s="391"/>
    </row>
    <row r="709" ht="24.95" customHeight="1" spans="1:4">
      <c r="A709" s="389" t="s">
        <v>591</v>
      </c>
      <c r="B709" s="395">
        <f>SUM(B710:B711)</f>
        <v>1666</v>
      </c>
      <c r="C709" s="395">
        <f>SUM(C710:C711)</f>
        <v>106</v>
      </c>
      <c r="D709" s="391">
        <f t="shared" ref="D709:D770" si="11">(C709-B709)/B709</f>
        <v>-0.936374549819928</v>
      </c>
    </row>
    <row r="710" ht="24.95" customHeight="1" spans="1:4">
      <c r="A710" s="392" t="s">
        <v>592</v>
      </c>
      <c r="B710" s="393">
        <v>1666</v>
      </c>
      <c r="C710" s="393">
        <v>106</v>
      </c>
      <c r="D710" s="391">
        <f t="shared" si="11"/>
        <v>-0.936374549819928</v>
      </c>
    </row>
    <row r="711" ht="24.95" customHeight="1" spans="1:4">
      <c r="A711" s="392" t="s">
        <v>593</v>
      </c>
      <c r="B711" s="393"/>
      <c r="C711" s="393"/>
      <c r="D711" s="391"/>
    </row>
    <row r="712" ht="24.95" customHeight="1" spans="1:4">
      <c r="A712" s="389" t="s">
        <v>594</v>
      </c>
      <c r="B712" s="395"/>
      <c r="C712" s="395"/>
      <c r="D712" s="391"/>
    </row>
    <row r="713" ht="24.95" customHeight="1" spans="1:4">
      <c r="A713" s="392" t="s">
        <v>90</v>
      </c>
      <c r="B713" s="393"/>
      <c r="C713" s="393"/>
      <c r="D713" s="391"/>
    </row>
    <row r="714" ht="24.95" customHeight="1" spans="1:4">
      <c r="A714" s="392" t="s">
        <v>91</v>
      </c>
      <c r="B714" s="393"/>
      <c r="C714" s="393"/>
      <c r="D714" s="391"/>
    </row>
    <row r="715" ht="24.95" customHeight="1" spans="1:4">
      <c r="A715" s="392" t="s">
        <v>92</v>
      </c>
      <c r="B715" s="393"/>
      <c r="C715" s="393"/>
      <c r="D715" s="391"/>
    </row>
    <row r="716" ht="24.95" customHeight="1" spans="1:4">
      <c r="A716" s="392" t="s">
        <v>131</v>
      </c>
      <c r="B716" s="393"/>
      <c r="C716" s="393"/>
      <c r="D716" s="391"/>
    </row>
    <row r="717" ht="24.95" customHeight="1" spans="1:4">
      <c r="A717" s="392" t="s">
        <v>595</v>
      </c>
      <c r="B717" s="393"/>
      <c r="C717" s="393"/>
      <c r="D717" s="391"/>
    </row>
    <row r="718" ht="24.95" customHeight="1" spans="1:4">
      <c r="A718" s="392" t="s">
        <v>596</v>
      </c>
      <c r="B718" s="396"/>
      <c r="C718" s="396"/>
      <c r="D718" s="391"/>
    </row>
    <row r="719" ht="24.95" customHeight="1" spans="1:4">
      <c r="A719" s="392" t="s">
        <v>99</v>
      </c>
      <c r="B719" s="393"/>
      <c r="C719" s="393"/>
      <c r="D719" s="391"/>
    </row>
    <row r="720" ht="24.95" customHeight="1" spans="1:4">
      <c r="A720" s="392" t="s">
        <v>597</v>
      </c>
      <c r="B720" s="393"/>
      <c r="C720" s="393"/>
      <c r="D720" s="391"/>
    </row>
    <row r="721" ht="24.95" customHeight="1" spans="1:4">
      <c r="A721" s="389" t="s">
        <v>598</v>
      </c>
      <c r="B721" s="390">
        <f>B722</f>
        <v>6</v>
      </c>
      <c r="C721" s="390">
        <f>C722</f>
        <v>719</v>
      </c>
      <c r="D721" s="391">
        <f t="shared" si="11"/>
        <v>118.833333333333</v>
      </c>
    </row>
    <row r="722" ht="24.95" customHeight="1" spans="1:4">
      <c r="A722" s="392" t="s">
        <v>599</v>
      </c>
      <c r="B722" s="393">
        <v>6</v>
      </c>
      <c r="C722" s="393">
        <v>719</v>
      </c>
      <c r="D722" s="391">
        <f t="shared" si="11"/>
        <v>118.833333333333</v>
      </c>
    </row>
    <row r="723" ht="24.95" customHeight="1" spans="1:4">
      <c r="A723" s="389" t="s">
        <v>600</v>
      </c>
      <c r="B723" s="395">
        <f>B724</f>
        <v>124</v>
      </c>
      <c r="C723" s="395">
        <f>C724</f>
        <v>0</v>
      </c>
      <c r="D723" s="391">
        <f t="shared" si="11"/>
        <v>-1</v>
      </c>
    </row>
    <row r="724" ht="24.95" customHeight="1" spans="1:4">
      <c r="A724" s="392" t="s">
        <v>601</v>
      </c>
      <c r="B724" s="393">
        <v>124</v>
      </c>
      <c r="C724" s="393"/>
      <c r="D724" s="391">
        <f t="shared" si="11"/>
        <v>-1</v>
      </c>
    </row>
    <row r="725" ht="24.95" customHeight="1" spans="1:4">
      <c r="A725" s="389" t="s">
        <v>228</v>
      </c>
      <c r="B725" s="395"/>
      <c r="C725" s="395"/>
      <c r="D725" s="391"/>
    </row>
    <row r="726" ht="24.95" customHeight="1" spans="1:4">
      <c r="A726" s="389" t="s">
        <v>296</v>
      </c>
      <c r="B726" s="395"/>
      <c r="C726" s="395"/>
      <c r="D726" s="391"/>
    </row>
    <row r="727" ht="24.95" customHeight="1" spans="1:4">
      <c r="A727" s="389" t="s">
        <v>51</v>
      </c>
      <c r="B727" s="390">
        <f>SUM(B728,B738,B742,B750,B755,B762,B768,B771,B774,B775,B776,B782,B783,B784,B799)</f>
        <v>5735</v>
      </c>
      <c r="C727" s="390">
        <f>SUM(C728,C738,C742,C750,C755,C762,C768,C771,C774,C775,C776,C782,C783,C784,C799)</f>
        <v>6528</v>
      </c>
      <c r="D727" s="391">
        <f t="shared" si="11"/>
        <v>0.138273757628596</v>
      </c>
    </row>
    <row r="728" ht="24.95" customHeight="1" spans="1:4">
      <c r="A728" s="389" t="s">
        <v>602</v>
      </c>
      <c r="B728" s="395">
        <f>SUM(B729:B737)</f>
        <v>1008</v>
      </c>
      <c r="C728" s="395">
        <f>SUM(C729:C737)</f>
        <v>849</v>
      </c>
      <c r="D728" s="391">
        <f t="shared" si="11"/>
        <v>-0.157738095238095</v>
      </c>
    </row>
    <row r="729" ht="24.95" customHeight="1" spans="1:4">
      <c r="A729" s="392" t="s">
        <v>90</v>
      </c>
      <c r="B729" s="393">
        <v>390</v>
      </c>
      <c r="C729" s="393">
        <v>350</v>
      </c>
      <c r="D729" s="391">
        <f t="shared" si="11"/>
        <v>-0.102564102564103</v>
      </c>
    </row>
    <row r="730" ht="24.95" customHeight="1" spans="1:4">
      <c r="A730" s="392" t="s">
        <v>91</v>
      </c>
      <c r="B730" s="393"/>
      <c r="C730" s="393">
        <v>12</v>
      </c>
      <c r="D730" s="391"/>
    </row>
    <row r="731" ht="24.95" customHeight="1" spans="1:4">
      <c r="A731" s="392" t="s">
        <v>92</v>
      </c>
      <c r="B731" s="393"/>
      <c r="C731" s="393"/>
      <c r="D731" s="391"/>
    </row>
    <row r="732" ht="24.95" customHeight="1" spans="1:4">
      <c r="A732" s="392" t="s">
        <v>603</v>
      </c>
      <c r="B732" s="393"/>
      <c r="C732" s="393"/>
      <c r="D732" s="391"/>
    </row>
    <row r="733" ht="24.95" customHeight="1" spans="1:4">
      <c r="A733" s="392" t="s">
        <v>604</v>
      </c>
      <c r="B733" s="393"/>
      <c r="C733" s="393"/>
      <c r="D733" s="391"/>
    </row>
    <row r="734" ht="24.95" customHeight="1" spans="1:4">
      <c r="A734" s="392" t="s">
        <v>605</v>
      </c>
      <c r="B734" s="393"/>
      <c r="C734" s="393"/>
      <c r="D734" s="391"/>
    </row>
    <row r="735" ht="24.95" customHeight="1" spans="1:4">
      <c r="A735" s="392" t="s">
        <v>606</v>
      </c>
      <c r="B735" s="393"/>
      <c r="C735" s="393"/>
      <c r="D735" s="391"/>
    </row>
    <row r="736" ht="24.95" customHeight="1" spans="1:4">
      <c r="A736" s="392" t="s">
        <v>607</v>
      </c>
      <c r="B736" s="393"/>
      <c r="C736" s="393"/>
      <c r="D736" s="391"/>
    </row>
    <row r="737" ht="24.95" customHeight="1" spans="1:4">
      <c r="A737" s="392" t="s">
        <v>608</v>
      </c>
      <c r="B737" s="393">
        <v>618</v>
      </c>
      <c r="C737" s="393">
        <v>487</v>
      </c>
      <c r="D737" s="391">
        <f t="shared" si="11"/>
        <v>-0.211974110032362</v>
      </c>
    </row>
    <row r="738" ht="24.95" customHeight="1" spans="1:4">
      <c r="A738" s="389" t="s">
        <v>609</v>
      </c>
      <c r="B738" s="390">
        <f>SUM(B739:B741)</f>
        <v>0</v>
      </c>
      <c r="C738" s="390">
        <f>SUM(C739:C741)</f>
        <v>0</v>
      </c>
      <c r="D738" s="391"/>
    </row>
    <row r="739" ht="24.95" customHeight="1" spans="1:4">
      <c r="A739" s="392" t="s">
        <v>610</v>
      </c>
      <c r="B739" s="393"/>
      <c r="C739" s="393"/>
      <c r="D739" s="391"/>
    </row>
    <row r="740" ht="24.95" customHeight="1" spans="1:4">
      <c r="A740" s="392" t="s">
        <v>611</v>
      </c>
      <c r="B740" s="393"/>
      <c r="C740" s="393"/>
      <c r="D740" s="391"/>
    </row>
    <row r="741" ht="24.95" customHeight="1" spans="1:4">
      <c r="A741" s="392" t="s">
        <v>612</v>
      </c>
      <c r="B741" s="393"/>
      <c r="C741" s="393"/>
      <c r="D741" s="391"/>
    </row>
    <row r="742" ht="24.95" customHeight="1" spans="1:4">
      <c r="A742" s="389" t="s">
        <v>613</v>
      </c>
      <c r="B742" s="395">
        <f>SUM(B743:B749)</f>
        <v>600</v>
      </c>
      <c r="C742" s="395">
        <f>SUM(C743:C749)</f>
        <v>769</v>
      </c>
      <c r="D742" s="391">
        <f t="shared" si="11"/>
        <v>0.281666666666667</v>
      </c>
    </row>
    <row r="743" ht="24.95" customHeight="1" spans="1:4">
      <c r="A743" s="392" t="s">
        <v>614</v>
      </c>
      <c r="B743" s="396">
        <v>100</v>
      </c>
      <c r="C743" s="396"/>
      <c r="D743" s="391">
        <f t="shared" si="11"/>
        <v>-1</v>
      </c>
    </row>
    <row r="744" ht="24.95" customHeight="1" spans="1:4">
      <c r="A744" s="392" t="s">
        <v>615</v>
      </c>
      <c r="B744" s="393"/>
      <c r="C744" s="393"/>
      <c r="D744" s="391"/>
    </row>
    <row r="745" ht="24.95" customHeight="1" spans="1:4">
      <c r="A745" s="392" t="s">
        <v>616</v>
      </c>
      <c r="B745" s="393"/>
      <c r="C745" s="393"/>
      <c r="D745" s="391"/>
    </row>
    <row r="746" ht="24.95" customHeight="1" spans="1:4">
      <c r="A746" s="392" t="s">
        <v>617</v>
      </c>
      <c r="B746" s="393"/>
      <c r="C746" s="393"/>
      <c r="D746" s="391"/>
    </row>
    <row r="747" ht="24.95" customHeight="1" spans="1:4">
      <c r="A747" s="392" t="s">
        <v>618</v>
      </c>
      <c r="B747" s="393"/>
      <c r="C747" s="393"/>
      <c r="D747" s="391"/>
    </row>
    <row r="748" ht="24.95" customHeight="1" spans="1:4">
      <c r="A748" s="392" t="s">
        <v>619</v>
      </c>
      <c r="B748" s="393"/>
      <c r="C748" s="393"/>
      <c r="D748" s="391"/>
    </row>
    <row r="749" ht="24.95" customHeight="1" spans="1:4">
      <c r="A749" s="392" t="s">
        <v>620</v>
      </c>
      <c r="B749" s="396">
        <v>500</v>
      </c>
      <c r="C749" s="396">
        <v>769</v>
      </c>
      <c r="D749" s="391">
        <f t="shared" si="11"/>
        <v>0.538</v>
      </c>
    </row>
    <row r="750" ht="24.95" customHeight="1" spans="1:4">
      <c r="A750" s="389" t="s">
        <v>621</v>
      </c>
      <c r="B750" s="395">
        <f>SUM(B751:B754)</f>
        <v>1451</v>
      </c>
      <c r="C750" s="395">
        <f>SUM(C751:C754)</f>
        <v>4684</v>
      </c>
      <c r="D750" s="391">
        <f t="shared" si="11"/>
        <v>2.22811853893866</v>
      </c>
    </row>
    <row r="751" ht="24.95" customHeight="1" spans="1:4">
      <c r="A751" s="392" t="s">
        <v>622</v>
      </c>
      <c r="B751" s="393"/>
      <c r="C751" s="393">
        <v>3100</v>
      </c>
      <c r="D751" s="391"/>
    </row>
    <row r="752" ht="24.95" customHeight="1" spans="1:4">
      <c r="A752" s="392" t="s">
        <v>623</v>
      </c>
      <c r="B752" s="393">
        <v>1097</v>
      </c>
      <c r="C752" s="393">
        <v>1336</v>
      </c>
      <c r="D752" s="391">
        <f t="shared" si="11"/>
        <v>0.217866909753874</v>
      </c>
    </row>
    <row r="753" ht="24.95" customHeight="1" spans="1:4">
      <c r="A753" s="392" t="s">
        <v>624</v>
      </c>
      <c r="B753" s="393"/>
      <c r="C753" s="393"/>
      <c r="D753" s="391"/>
    </row>
    <row r="754" ht="24.95" customHeight="1" spans="1:4">
      <c r="A754" s="392" t="s">
        <v>625</v>
      </c>
      <c r="B754" s="393">
        <v>354</v>
      </c>
      <c r="C754" s="393">
        <v>248</v>
      </c>
      <c r="D754" s="391">
        <f t="shared" si="11"/>
        <v>-0.299435028248588</v>
      </c>
    </row>
    <row r="755" ht="24.95" customHeight="1" spans="1:4">
      <c r="A755" s="389" t="s">
        <v>626</v>
      </c>
      <c r="B755" s="390">
        <f>SUM(B756:B761)</f>
        <v>0</v>
      </c>
      <c r="C755" s="390">
        <f>SUM(C756:C761)</f>
        <v>0</v>
      </c>
      <c r="D755" s="391"/>
    </row>
    <row r="756" ht="24.95" customHeight="1" spans="1:4">
      <c r="A756" s="392" t="s">
        <v>627</v>
      </c>
      <c r="B756" s="393"/>
      <c r="C756" s="393"/>
      <c r="D756" s="391"/>
    </row>
    <row r="757" ht="24.95" customHeight="1" spans="1:4">
      <c r="A757" s="392" t="s">
        <v>628</v>
      </c>
      <c r="B757" s="396"/>
      <c r="C757" s="396"/>
      <c r="D757" s="391"/>
    </row>
    <row r="758" ht="24.95" customHeight="1" spans="1:4">
      <c r="A758" s="392" t="s">
        <v>629</v>
      </c>
      <c r="B758" s="396"/>
      <c r="C758" s="396"/>
      <c r="D758" s="391"/>
    </row>
    <row r="759" ht="24.95" customHeight="1" spans="1:4">
      <c r="A759" s="392" t="s">
        <v>630</v>
      </c>
      <c r="B759" s="393"/>
      <c r="C759" s="393"/>
      <c r="D759" s="391"/>
    </row>
    <row r="760" ht="24.95" customHeight="1" spans="1:4">
      <c r="A760" s="392" t="s">
        <v>631</v>
      </c>
      <c r="B760" s="393"/>
      <c r="C760" s="393"/>
      <c r="D760" s="391"/>
    </row>
    <row r="761" ht="24.95" customHeight="1" spans="1:4">
      <c r="A761" s="392" t="s">
        <v>632</v>
      </c>
      <c r="B761" s="393"/>
      <c r="C761" s="393"/>
      <c r="D761" s="391"/>
    </row>
    <row r="762" ht="24.95" customHeight="1" spans="1:4">
      <c r="A762" s="389" t="s">
        <v>633</v>
      </c>
      <c r="B762" s="395">
        <f>SUM(B763:B767)</f>
        <v>1330</v>
      </c>
      <c r="C762" s="395">
        <f>SUM(C763:C767)</f>
        <v>0</v>
      </c>
      <c r="D762" s="391">
        <f t="shared" si="11"/>
        <v>-1</v>
      </c>
    </row>
    <row r="763" ht="24.95" customHeight="1" spans="1:4">
      <c r="A763" s="392" t="s">
        <v>634</v>
      </c>
      <c r="B763" s="393">
        <v>927</v>
      </c>
      <c r="C763" s="393"/>
      <c r="D763" s="391">
        <f t="shared" si="11"/>
        <v>-1</v>
      </c>
    </row>
    <row r="764" ht="24.95" customHeight="1" spans="1:4">
      <c r="A764" s="392" t="s">
        <v>635</v>
      </c>
      <c r="B764" s="393"/>
      <c r="C764" s="393"/>
      <c r="D764" s="391"/>
    </row>
    <row r="765" ht="24.95" customHeight="1" spans="1:4">
      <c r="A765" s="392" t="s">
        <v>636</v>
      </c>
      <c r="B765" s="393"/>
      <c r="C765" s="393"/>
      <c r="D765" s="391"/>
    </row>
    <row r="766" ht="24.95" customHeight="1" spans="1:4">
      <c r="A766" s="392" t="s">
        <v>637</v>
      </c>
      <c r="B766" s="393"/>
      <c r="C766" s="393"/>
      <c r="D766" s="391"/>
    </row>
    <row r="767" ht="24.95" customHeight="1" spans="1:4">
      <c r="A767" s="392" t="s">
        <v>638</v>
      </c>
      <c r="B767" s="396">
        <v>403</v>
      </c>
      <c r="C767" s="396"/>
      <c r="D767" s="391">
        <f t="shared" si="11"/>
        <v>-1</v>
      </c>
    </row>
    <row r="768" ht="24.95" customHeight="1" spans="1:4">
      <c r="A768" s="389" t="s">
        <v>639</v>
      </c>
      <c r="B768" s="395">
        <f>SUM(B769:B770)</f>
        <v>1000</v>
      </c>
      <c r="C768" s="395">
        <f>SUM(C769:C770)</f>
        <v>0</v>
      </c>
      <c r="D768" s="391">
        <f t="shared" si="11"/>
        <v>-1</v>
      </c>
    </row>
    <row r="769" ht="24.95" customHeight="1" spans="1:4">
      <c r="A769" s="392" t="s">
        <v>640</v>
      </c>
      <c r="B769" s="393"/>
      <c r="C769" s="393"/>
      <c r="D769" s="391"/>
    </row>
    <row r="770" ht="24.95" customHeight="1" spans="1:4">
      <c r="A770" s="392" t="s">
        <v>641</v>
      </c>
      <c r="B770" s="393">
        <v>1000</v>
      </c>
      <c r="C770" s="393"/>
      <c r="D770" s="391">
        <f t="shared" si="11"/>
        <v>-1</v>
      </c>
    </row>
    <row r="771" ht="24.95" customHeight="1" spans="1:4">
      <c r="A771" s="389" t="s">
        <v>642</v>
      </c>
      <c r="B771" s="390">
        <f>SUM(B772:B773)</f>
        <v>0</v>
      </c>
      <c r="C771" s="390">
        <f>SUM(C772:C773)</f>
        <v>0</v>
      </c>
      <c r="D771" s="391"/>
    </row>
    <row r="772" ht="24.95" customHeight="1" spans="1:4">
      <c r="A772" s="392" t="s">
        <v>643</v>
      </c>
      <c r="B772" s="393"/>
      <c r="C772" s="393"/>
      <c r="D772" s="391"/>
    </row>
    <row r="773" ht="24.95" customHeight="1" spans="1:4">
      <c r="A773" s="392" t="s">
        <v>644</v>
      </c>
      <c r="B773" s="393"/>
      <c r="C773" s="393"/>
      <c r="D773" s="391"/>
    </row>
    <row r="774" ht="24.95" customHeight="1" spans="1:4">
      <c r="A774" s="389" t="s">
        <v>645</v>
      </c>
      <c r="B774" s="395"/>
      <c r="C774" s="395"/>
      <c r="D774" s="391"/>
    </row>
    <row r="775" ht="24.95" customHeight="1" spans="1:4">
      <c r="A775" s="389" t="s">
        <v>646</v>
      </c>
      <c r="B775" s="395"/>
      <c r="C775" s="395"/>
      <c r="D775" s="391"/>
    </row>
    <row r="776" ht="24.95" customHeight="1" spans="1:4">
      <c r="A776" s="389" t="s">
        <v>647</v>
      </c>
      <c r="B776" s="395">
        <f>SUM(B777:B781)</f>
        <v>306</v>
      </c>
      <c r="C776" s="395">
        <f>SUM(C777:C781)</f>
        <v>226</v>
      </c>
      <c r="D776" s="391">
        <f t="shared" ref="D776:D829" si="12">(C776-B776)/B776</f>
        <v>-0.261437908496732</v>
      </c>
    </row>
    <row r="777" ht="24.95" customHeight="1" spans="1:4">
      <c r="A777" s="392" t="s">
        <v>648</v>
      </c>
      <c r="B777" s="393">
        <v>253</v>
      </c>
      <c r="C777" s="393">
        <v>188</v>
      </c>
      <c r="D777" s="391">
        <f t="shared" si="12"/>
        <v>-0.256916996047431</v>
      </c>
    </row>
    <row r="778" ht="24.95" customHeight="1" spans="1:4">
      <c r="A778" s="392" t="s">
        <v>649</v>
      </c>
      <c r="B778" s="393">
        <v>53</v>
      </c>
      <c r="C778" s="393">
        <v>38</v>
      </c>
      <c r="D778" s="391">
        <f t="shared" si="12"/>
        <v>-0.283018867924528</v>
      </c>
    </row>
    <row r="779" ht="24.95" customHeight="1" spans="1:4">
      <c r="A779" s="392" t="s">
        <v>650</v>
      </c>
      <c r="B779" s="393"/>
      <c r="C779" s="393"/>
      <c r="D779" s="391"/>
    </row>
    <row r="780" ht="24.95" customHeight="1" spans="1:4">
      <c r="A780" s="392" t="s">
        <v>651</v>
      </c>
      <c r="B780" s="396"/>
      <c r="C780" s="396"/>
      <c r="D780" s="391"/>
    </row>
    <row r="781" ht="24.95" customHeight="1" spans="1:4">
      <c r="A781" s="392" t="s">
        <v>652</v>
      </c>
      <c r="B781" s="393"/>
      <c r="C781" s="393"/>
      <c r="D781" s="391"/>
    </row>
    <row r="782" ht="24.95" customHeight="1" spans="1:4">
      <c r="A782" s="389" t="s">
        <v>653</v>
      </c>
      <c r="B782" s="395"/>
      <c r="C782" s="395"/>
      <c r="D782" s="391"/>
    </row>
    <row r="783" ht="24.95" customHeight="1" spans="1:4">
      <c r="A783" s="389" t="s">
        <v>654</v>
      </c>
      <c r="B783" s="395"/>
      <c r="C783" s="395"/>
      <c r="D783" s="391"/>
    </row>
    <row r="784" ht="24.95" customHeight="1" spans="1:4">
      <c r="A784" s="389" t="s">
        <v>655</v>
      </c>
      <c r="B784" s="395">
        <f>SUM(B785:B798)</f>
        <v>0</v>
      </c>
      <c r="C784" s="395">
        <f>SUM(C785:C798)</f>
        <v>0</v>
      </c>
      <c r="D784" s="391"/>
    </row>
    <row r="785" ht="24.95" customHeight="1" spans="1:4">
      <c r="A785" s="392" t="s">
        <v>90</v>
      </c>
      <c r="B785" s="393"/>
      <c r="C785" s="393"/>
      <c r="D785" s="391"/>
    </row>
    <row r="786" ht="24.95" customHeight="1" spans="1:4">
      <c r="A786" s="392" t="s">
        <v>91</v>
      </c>
      <c r="B786" s="396"/>
      <c r="C786" s="396"/>
      <c r="D786" s="391"/>
    </row>
    <row r="787" ht="24.95" customHeight="1" spans="1:4">
      <c r="A787" s="392" t="s">
        <v>92</v>
      </c>
      <c r="B787" s="393"/>
      <c r="C787" s="393"/>
      <c r="D787" s="391"/>
    </row>
    <row r="788" ht="24.95" customHeight="1" spans="1:4">
      <c r="A788" s="392" t="s">
        <v>656</v>
      </c>
      <c r="B788" s="393"/>
      <c r="C788" s="393"/>
      <c r="D788" s="391"/>
    </row>
    <row r="789" ht="24.95" customHeight="1" spans="1:4">
      <c r="A789" s="392" t="s">
        <v>657</v>
      </c>
      <c r="B789" s="393"/>
      <c r="C789" s="393"/>
      <c r="D789" s="391"/>
    </row>
    <row r="790" ht="24.95" customHeight="1" spans="1:4">
      <c r="A790" s="392" t="s">
        <v>658</v>
      </c>
      <c r="B790" s="393"/>
      <c r="C790" s="393"/>
      <c r="D790" s="391"/>
    </row>
    <row r="791" ht="24.95" customHeight="1" spans="1:4">
      <c r="A791" s="392" t="s">
        <v>659</v>
      </c>
      <c r="B791" s="393"/>
      <c r="C791" s="393"/>
      <c r="D791" s="391"/>
    </row>
    <row r="792" ht="24.95" customHeight="1" spans="1:4">
      <c r="A792" s="392" t="s">
        <v>660</v>
      </c>
      <c r="B792" s="396"/>
      <c r="C792" s="396"/>
      <c r="D792" s="391"/>
    </row>
    <row r="793" ht="24.95" customHeight="1" spans="1:4">
      <c r="A793" s="392" t="s">
        <v>661</v>
      </c>
      <c r="B793" s="393"/>
      <c r="C793" s="393"/>
      <c r="D793" s="391"/>
    </row>
    <row r="794" ht="24.95" customHeight="1" spans="1:4">
      <c r="A794" s="392" t="s">
        <v>662</v>
      </c>
      <c r="B794" s="393"/>
      <c r="C794" s="393"/>
      <c r="D794" s="391"/>
    </row>
    <row r="795" ht="24.95" customHeight="1" spans="1:4">
      <c r="A795" s="392" t="s">
        <v>131</v>
      </c>
      <c r="B795" s="393"/>
      <c r="C795" s="393"/>
      <c r="D795" s="391"/>
    </row>
    <row r="796" ht="24.95" customHeight="1" spans="1:4">
      <c r="A796" s="392" t="s">
        <v>663</v>
      </c>
      <c r="B796" s="393"/>
      <c r="C796" s="393"/>
      <c r="D796" s="391"/>
    </row>
    <row r="797" ht="24.95" customHeight="1" spans="1:4">
      <c r="A797" s="392" t="s">
        <v>99</v>
      </c>
      <c r="B797" s="393"/>
      <c r="C797" s="393"/>
      <c r="D797" s="391"/>
    </row>
    <row r="798" ht="24.95" customHeight="1" spans="1:4">
      <c r="A798" s="392" t="s">
        <v>664</v>
      </c>
      <c r="B798" s="396"/>
      <c r="C798" s="396"/>
      <c r="D798" s="391"/>
    </row>
    <row r="799" ht="24.95" customHeight="1" spans="1:4">
      <c r="A799" s="389" t="s">
        <v>665</v>
      </c>
      <c r="B799" s="395">
        <v>40</v>
      </c>
      <c r="C799" s="395"/>
      <c r="D799" s="391">
        <f t="shared" si="12"/>
        <v>-1</v>
      </c>
    </row>
    <row r="800" ht="24.95" customHeight="1" spans="1:4">
      <c r="A800" s="389" t="s">
        <v>228</v>
      </c>
      <c r="B800" s="395"/>
      <c r="C800" s="395"/>
      <c r="D800" s="391"/>
    </row>
    <row r="801" ht="24.95" customHeight="1" spans="1:4">
      <c r="A801" s="389" t="s">
        <v>52</v>
      </c>
      <c r="B801" s="395">
        <f>SUM(B802,B813,B814,B817,B818,B819)</f>
        <v>8486</v>
      </c>
      <c r="C801" s="395">
        <f>SUM(C802,C813,C814,C817,C818,C819)</f>
        <v>33078</v>
      </c>
      <c r="D801" s="391">
        <f t="shared" si="12"/>
        <v>2.89794956398774</v>
      </c>
    </row>
    <row r="802" ht="24.95" customHeight="1" spans="1:4">
      <c r="A802" s="389" t="s">
        <v>666</v>
      </c>
      <c r="B802" s="390">
        <f>SUM(B803:B812)</f>
        <v>2929</v>
      </c>
      <c r="C802" s="390">
        <f>SUM(C803:C812)</f>
        <v>2606</v>
      </c>
      <c r="D802" s="391">
        <f t="shared" si="12"/>
        <v>-0.110276544895869</v>
      </c>
    </row>
    <row r="803" ht="24.95" customHeight="1" spans="1:4">
      <c r="A803" s="392" t="s">
        <v>90</v>
      </c>
      <c r="B803" s="393">
        <v>383</v>
      </c>
      <c r="C803" s="393">
        <v>303</v>
      </c>
      <c r="D803" s="391">
        <f t="shared" si="12"/>
        <v>-0.2088772845953</v>
      </c>
    </row>
    <row r="804" ht="24.95" customHeight="1" spans="1:4">
      <c r="A804" s="392" t="s">
        <v>91</v>
      </c>
      <c r="B804" s="393">
        <v>26</v>
      </c>
      <c r="C804" s="393"/>
      <c r="D804" s="391">
        <f t="shared" si="12"/>
        <v>-1</v>
      </c>
    </row>
    <row r="805" ht="24.95" customHeight="1" spans="1:4">
      <c r="A805" s="392" t="s">
        <v>92</v>
      </c>
      <c r="B805" s="393"/>
      <c r="C805" s="393"/>
      <c r="D805" s="391"/>
    </row>
    <row r="806" ht="24.95" customHeight="1" spans="1:4">
      <c r="A806" s="392" t="s">
        <v>667</v>
      </c>
      <c r="B806" s="393">
        <v>756</v>
      </c>
      <c r="C806" s="393">
        <v>755</v>
      </c>
      <c r="D806" s="391">
        <f t="shared" si="12"/>
        <v>-0.00132275132275132</v>
      </c>
    </row>
    <row r="807" ht="24.95" customHeight="1" spans="1:4">
      <c r="A807" s="392" t="s">
        <v>668</v>
      </c>
      <c r="B807" s="396"/>
      <c r="C807" s="396"/>
      <c r="D807" s="391"/>
    </row>
    <row r="808" ht="24.95" customHeight="1" spans="1:4">
      <c r="A808" s="392" t="s">
        <v>669</v>
      </c>
      <c r="B808" s="393">
        <v>196</v>
      </c>
      <c r="C808" s="393">
        <v>120</v>
      </c>
      <c r="D808" s="391">
        <f t="shared" si="12"/>
        <v>-0.387755102040816</v>
      </c>
    </row>
    <row r="809" ht="24.95" customHeight="1" spans="1:4">
      <c r="A809" s="392" t="s">
        <v>670</v>
      </c>
      <c r="B809" s="393">
        <v>315</v>
      </c>
      <c r="C809" s="393">
        <v>237</v>
      </c>
      <c r="D809" s="391">
        <f t="shared" si="12"/>
        <v>-0.247619047619048</v>
      </c>
    </row>
    <row r="810" ht="24.95" customHeight="1" spans="1:4">
      <c r="A810" s="392" t="s">
        <v>671</v>
      </c>
      <c r="B810" s="393">
        <v>146</v>
      </c>
      <c r="C810" s="393">
        <v>90</v>
      </c>
      <c r="D810" s="391">
        <f t="shared" si="12"/>
        <v>-0.383561643835616</v>
      </c>
    </row>
    <row r="811" ht="24.95" customHeight="1" spans="1:4">
      <c r="A811" s="392" t="s">
        <v>672</v>
      </c>
      <c r="B811" s="393"/>
      <c r="C811" s="393"/>
      <c r="D811" s="391"/>
    </row>
    <row r="812" ht="24.95" customHeight="1" spans="1:4">
      <c r="A812" s="392" t="s">
        <v>673</v>
      </c>
      <c r="B812" s="393">
        <v>1107</v>
      </c>
      <c r="C812" s="393">
        <v>1101</v>
      </c>
      <c r="D812" s="391">
        <f t="shared" si="12"/>
        <v>-0.00542005420054201</v>
      </c>
    </row>
    <row r="813" ht="24.95" customHeight="1" spans="1:4">
      <c r="A813" s="389" t="s">
        <v>674</v>
      </c>
      <c r="B813" s="395">
        <v>346</v>
      </c>
      <c r="C813" s="395"/>
      <c r="D813" s="391">
        <f t="shared" si="12"/>
        <v>-1</v>
      </c>
    </row>
    <row r="814" ht="24.95" customHeight="1" spans="1:4">
      <c r="A814" s="389" t="s">
        <v>675</v>
      </c>
      <c r="B814" s="395">
        <f>SUM(B815:B816)</f>
        <v>0</v>
      </c>
      <c r="C814" s="395">
        <f>SUM(C815:C816)</f>
        <v>1060</v>
      </c>
      <c r="D814" s="391"/>
    </row>
    <row r="815" ht="24.95" customHeight="1" spans="1:4">
      <c r="A815" s="392" t="s">
        <v>676</v>
      </c>
      <c r="B815" s="396"/>
      <c r="C815" s="396">
        <v>1024</v>
      </c>
      <c r="D815" s="391"/>
    </row>
    <row r="816" ht="24.95" customHeight="1" spans="1:4">
      <c r="A816" s="392" t="s">
        <v>677</v>
      </c>
      <c r="B816" s="393"/>
      <c r="C816" s="393">
        <v>36</v>
      </c>
      <c r="D816" s="391"/>
    </row>
    <row r="817" ht="24.95" customHeight="1" spans="1:4">
      <c r="A817" s="389" t="s">
        <v>678</v>
      </c>
      <c r="B817" s="395">
        <v>1943</v>
      </c>
      <c r="C817" s="395">
        <v>4438</v>
      </c>
      <c r="D817" s="391">
        <f t="shared" si="12"/>
        <v>1.28409675759135</v>
      </c>
    </row>
    <row r="818" ht="24.95" customHeight="1" spans="1:4">
      <c r="A818" s="389" t="s">
        <v>679</v>
      </c>
      <c r="B818" s="395">
        <v>65</v>
      </c>
      <c r="C818" s="395">
        <v>53</v>
      </c>
      <c r="D818" s="391">
        <f t="shared" si="12"/>
        <v>-0.184615384615385</v>
      </c>
    </row>
    <row r="819" ht="24.95" customHeight="1" spans="1:4">
      <c r="A819" s="389" t="s">
        <v>680</v>
      </c>
      <c r="B819" s="395">
        <v>3203</v>
      </c>
      <c r="C819" s="395">
        <v>24921</v>
      </c>
      <c r="D819" s="391">
        <f t="shared" si="12"/>
        <v>6.78051826412738</v>
      </c>
    </row>
    <row r="820" ht="24.95" customHeight="1" spans="1:4">
      <c r="A820" s="389" t="s">
        <v>228</v>
      </c>
      <c r="B820" s="395"/>
      <c r="C820" s="395"/>
      <c r="D820" s="391"/>
    </row>
    <row r="821" ht="24.95" customHeight="1" spans="1:4">
      <c r="A821" s="389" t="s">
        <v>53</v>
      </c>
      <c r="B821" s="395">
        <f>SUM(B822,B848,B873,B901,B912,B919,B926,B929)</f>
        <v>55092</v>
      </c>
      <c r="C821" s="395">
        <f>SUM(C822,C848,C873,C901,C912,C919,C926,C929)</f>
        <v>54097</v>
      </c>
      <c r="D821" s="391">
        <f t="shared" si="12"/>
        <v>-0.0180606984680171</v>
      </c>
    </row>
    <row r="822" ht="24.95" customHeight="1" spans="1:4">
      <c r="A822" s="389" t="s">
        <v>681</v>
      </c>
      <c r="B822" s="395">
        <f>SUM(B823:B847)</f>
        <v>10388</v>
      </c>
      <c r="C822" s="395">
        <f>SUM(C823:C847)</f>
        <v>7027</v>
      </c>
      <c r="D822" s="391">
        <f t="shared" si="12"/>
        <v>-0.323546399691952</v>
      </c>
    </row>
    <row r="823" ht="24.95" customHeight="1" spans="1:4">
      <c r="A823" s="392" t="s">
        <v>90</v>
      </c>
      <c r="B823" s="393">
        <v>538</v>
      </c>
      <c r="C823" s="393">
        <v>528</v>
      </c>
      <c r="D823" s="391">
        <f t="shared" si="12"/>
        <v>-0.0185873605947955</v>
      </c>
    </row>
    <row r="824" ht="24.95" customHeight="1" spans="1:4">
      <c r="A824" s="392" t="s">
        <v>91</v>
      </c>
      <c r="B824" s="393"/>
      <c r="C824" s="393">
        <v>37</v>
      </c>
      <c r="D824" s="391"/>
    </row>
    <row r="825" ht="24.95" customHeight="1" spans="1:4">
      <c r="A825" s="392" t="s">
        <v>92</v>
      </c>
      <c r="B825" s="393"/>
      <c r="C825" s="393"/>
      <c r="D825" s="391"/>
    </row>
    <row r="826" ht="24.95" customHeight="1" spans="1:4">
      <c r="A826" s="392" t="s">
        <v>99</v>
      </c>
      <c r="B826" s="393">
        <v>6100</v>
      </c>
      <c r="C826" s="393">
        <v>4730</v>
      </c>
      <c r="D826" s="391">
        <f t="shared" si="12"/>
        <v>-0.224590163934426</v>
      </c>
    </row>
    <row r="827" ht="24.95" customHeight="1" spans="1:4">
      <c r="A827" s="392" t="s">
        <v>682</v>
      </c>
      <c r="B827" s="393"/>
      <c r="C827" s="393"/>
      <c r="D827" s="391"/>
    </row>
    <row r="828" ht="24.95" customHeight="1" spans="1:4">
      <c r="A828" s="392" t="s">
        <v>683</v>
      </c>
      <c r="B828" s="393">
        <v>2578</v>
      </c>
      <c r="C828" s="393"/>
      <c r="D828" s="391">
        <f t="shared" si="12"/>
        <v>-1</v>
      </c>
    </row>
    <row r="829" ht="24.95" customHeight="1" spans="1:4">
      <c r="A829" s="392" t="s">
        <v>684</v>
      </c>
      <c r="B829" s="393">
        <v>182</v>
      </c>
      <c r="C829" s="393"/>
      <c r="D829" s="391">
        <f t="shared" si="12"/>
        <v>-1</v>
      </c>
    </row>
    <row r="830" ht="24.95" customHeight="1" spans="1:4">
      <c r="A830" s="392" t="s">
        <v>685</v>
      </c>
      <c r="B830" s="393"/>
      <c r="C830" s="393"/>
      <c r="D830" s="391"/>
    </row>
    <row r="831" ht="24.95" customHeight="1" spans="1:4">
      <c r="A831" s="392" t="s">
        <v>686</v>
      </c>
      <c r="B831" s="393"/>
      <c r="C831" s="393"/>
      <c r="D831" s="391"/>
    </row>
    <row r="832" ht="24.95" customHeight="1" spans="1:4">
      <c r="A832" s="392" t="s">
        <v>687</v>
      </c>
      <c r="B832" s="396"/>
      <c r="C832" s="396"/>
      <c r="D832" s="391"/>
    </row>
    <row r="833" ht="24.95" customHeight="1" spans="1:4">
      <c r="A833" s="392" t="s">
        <v>688</v>
      </c>
      <c r="B833" s="396"/>
      <c r="C833" s="396"/>
      <c r="D833" s="391"/>
    </row>
    <row r="834" ht="24.95" customHeight="1" spans="1:4">
      <c r="A834" s="392" t="s">
        <v>689</v>
      </c>
      <c r="B834" s="393"/>
      <c r="C834" s="393"/>
      <c r="D834" s="391"/>
    </row>
    <row r="835" ht="24.95" customHeight="1" spans="1:4">
      <c r="A835" s="392" t="s">
        <v>690</v>
      </c>
      <c r="B835" s="393"/>
      <c r="C835" s="393"/>
      <c r="D835" s="391"/>
    </row>
    <row r="836" ht="24.95" customHeight="1" spans="1:4">
      <c r="A836" s="392" t="s">
        <v>691</v>
      </c>
      <c r="B836" s="393"/>
      <c r="C836" s="393"/>
      <c r="D836" s="391"/>
    </row>
    <row r="837" ht="24.95" customHeight="1" spans="1:4">
      <c r="A837" s="392" t="s">
        <v>692</v>
      </c>
      <c r="B837" s="393">
        <v>270</v>
      </c>
      <c r="C837" s="393"/>
      <c r="D837" s="391">
        <f t="shared" ref="D837:D900" si="13">(C837-B837)/B837</f>
        <v>-1</v>
      </c>
    </row>
    <row r="838" ht="24.95" customHeight="1" spans="1:4">
      <c r="A838" s="392" t="s">
        <v>693</v>
      </c>
      <c r="B838" s="393"/>
      <c r="C838" s="393"/>
      <c r="D838" s="391"/>
    </row>
    <row r="839" ht="24.95" customHeight="1" spans="1:4">
      <c r="A839" s="392" t="s">
        <v>694</v>
      </c>
      <c r="B839" s="393"/>
      <c r="C839" s="393"/>
      <c r="D839" s="391"/>
    </row>
    <row r="840" ht="24.95" customHeight="1" spans="1:4">
      <c r="A840" s="392" t="s">
        <v>695</v>
      </c>
      <c r="B840" s="393"/>
      <c r="C840" s="393"/>
      <c r="D840" s="391"/>
    </row>
    <row r="841" ht="24.95" customHeight="1" spans="1:4">
      <c r="A841" s="392" t="s">
        <v>696</v>
      </c>
      <c r="B841" s="393"/>
      <c r="C841" s="393">
        <v>1130</v>
      </c>
      <c r="D841" s="391"/>
    </row>
    <row r="842" ht="24.95" customHeight="1" spans="1:4">
      <c r="A842" s="392" t="s">
        <v>697</v>
      </c>
      <c r="B842" s="393">
        <v>350</v>
      </c>
      <c r="C842" s="393"/>
      <c r="D842" s="391">
        <f t="shared" si="13"/>
        <v>-1</v>
      </c>
    </row>
    <row r="843" ht="24.95" customHeight="1" spans="1:4">
      <c r="A843" s="392" t="s">
        <v>698</v>
      </c>
      <c r="B843" s="393"/>
      <c r="C843" s="393"/>
      <c r="D843" s="391"/>
    </row>
    <row r="844" ht="24.95" customHeight="1" spans="1:4">
      <c r="A844" s="392" t="s">
        <v>699</v>
      </c>
      <c r="B844" s="393"/>
      <c r="C844" s="393"/>
      <c r="D844" s="391"/>
    </row>
    <row r="845" ht="24.95" customHeight="1" spans="1:4">
      <c r="A845" s="392" t="s">
        <v>700</v>
      </c>
      <c r="B845" s="393">
        <v>370</v>
      </c>
      <c r="C845" s="393">
        <v>61</v>
      </c>
      <c r="D845" s="391">
        <f t="shared" si="13"/>
        <v>-0.835135135135135</v>
      </c>
    </row>
    <row r="846" ht="24.95" customHeight="1" spans="1:4">
      <c r="A846" s="392" t="s">
        <v>701</v>
      </c>
      <c r="B846" s="393"/>
      <c r="C846" s="393"/>
      <c r="D846" s="391"/>
    </row>
    <row r="847" ht="24.95" customHeight="1" spans="1:4">
      <c r="A847" s="392" t="s">
        <v>702</v>
      </c>
      <c r="B847" s="396"/>
      <c r="C847" s="396">
        <v>541</v>
      </c>
      <c r="D847" s="391"/>
    </row>
    <row r="848" ht="24.95" customHeight="1" spans="1:4">
      <c r="A848" s="389" t="s">
        <v>703</v>
      </c>
      <c r="B848" s="395">
        <f>SUM(B849:B872)</f>
        <v>9416</v>
      </c>
      <c r="C848" s="395">
        <f>SUM(C849:C872)</f>
        <v>3489</v>
      </c>
      <c r="D848" s="391">
        <f t="shared" si="13"/>
        <v>-0.62946049277825</v>
      </c>
    </row>
    <row r="849" ht="24.95" customHeight="1" spans="1:4">
      <c r="A849" s="392" t="s">
        <v>90</v>
      </c>
      <c r="B849" s="393">
        <v>803</v>
      </c>
      <c r="C849" s="393">
        <v>759</v>
      </c>
      <c r="D849" s="391">
        <f t="shared" si="13"/>
        <v>-0.0547945205479452</v>
      </c>
    </row>
    <row r="850" ht="24.95" customHeight="1" spans="1:4">
      <c r="A850" s="392" t="s">
        <v>91</v>
      </c>
      <c r="B850" s="393"/>
      <c r="C850" s="393"/>
      <c r="D850" s="391"/>
    </row>
    <row r="851" ht="24.95" customHeight="1" spans="1:4">
      <c r="A851" s="392" t="s">
        <v>92</v>
      </c>
      <c r="B851" s="393"/>
      <c r="C851" s="393"/>
      <c r="D851" s="391"/>
    </row>
    <row r="852" ht="24.95" customHeight="1" spans="1:4">
      <c r="A852" s="392" t="s">
        <v>704</v>
      </c>
      <c r="B852" s="393">
        <v>2603</v>
      </c>
      <c r="C852" s="393">
        <v>2030</v>
      </c>
      <c r="D852" s="391">
        <f t="shared" si="13"/>
        <v>-0.220130618517096</v>
      </c>
    </row>
    <row r="853" ht="24.95" customHeight="1" spans="1:4">
      <c r="A853" s="392" t="s">
        <v>705</v>
      </c>
      <c r="B853" s="396"/>
      <c r="C853" s="396"/>
      <c r="D853" s="391"/>
    </row>
    <row r="854" ht="24.95" customHeight="1" spans="1:4">
      <c r="A854" s="392" t="s">
        <v>706</v>
      </c>
      <c r="B854" s="396"/>
      <c r="C854" s="396"/>
      <c r="D854" s="391"/>
    </row>
    <row r="855" ht="24.95" customHeight="1" spans="1:4">
      <c r="A855" s="392" t="s">
        <v>707</v>
      </c>
      <c r="B855" s="393"/>
      <c r="C855" s="393"/>
      <c r="D855" s="391"/>
    </row>
    <row r="856" ht="24.95" customHeight="1" spans="1:4">
      <c r="A856" s="392" t="s">
        <v>708</v>
      </c>
      <c r="B856" s="393">
        <v>1791</v>
      </c>
      <c r="C856" s="393"/>
      <c r="D856" s="391">
        <f t="shared" si="13"/>
        <v>-1</v>
      </c>
    </row>
    <row r="857" ht="24.95" customHeight="1" spans="1:4">
      <c r="A857" s="392" t="s">
        <v>709</v>
      </c>
      <c r="B857" s="393"/>
      <c r="C857" s="393"/>
      <c r="D857" s="391"/>
    </row>
    <row r="858" ht="24.95" customHeight="1" spans="1:4">
      <c r="A858" s="392" t="s">
        <v>710</v>
      </c>
      <c r="B858" s="393"/>
      <c r="C858" s="393"/>
      <c r="D858" s="391"/>
    </row>
    <row r="859" ht="24.95" customHeight="1" spans="1:4">
      <c r="A859" s="392" t="s">
        <v>711</v>
      </c>
      <c r="B859" s="393"/>
      <c r="C859" s="393"/>
      <c r="D859" s="391"/>
    </row>
    <row r="860" ht="24.95" customHeight="1" spans="1:4">
      <c r="A860" s="392" t="s">
        <v>712</v>
      </c>
      <c r="B860" s="393"/>
      <c r="C860" s="393"/>
      <c r="D860" s="391"/>
    </row>
    <row r="861" ht="24.95" customHeight="1" spans="1:4">
      <c r="A861" s="392" t="s">
        <v>713</v>
      </c>
      <c r="B861" s="393"/>
      <c r="C861" s="393"/>
      <c r="D861" s="391"/>
    </row>
    <row r="862" ht="24.95" customHeight="1" spans="1:4">
      <c r="A862" s="392" t="s">
        <v>714</v>
      </c>
      <c r="B862" s="393"/>
      <c r="C862" s="393"/>
      <c r="D862" s="391"/>
    </row>
    <row r="863" ht="24.95" customHeight="1" spans="1:4">
      <c r="A863" s="392" t="s">
        <v>715</v>
      </c>
      <c r="B863" s="393">
        <v>3762</v>
      </c>
      <c r="C863" s="393"/>
      <c r="D863" s="391">
        <f t="shared" si="13"/>
        <v>-1</v>
      </c>
    </row>
    <row r="864" ht="24.95" customHeight="1" spans="1:4">
      <c r="A864" s="392" t="s">
        <v>716</v>
      </c>
      <c r="B864" s="393"/>
      <c r="C864" s="393"/>
      <c r="D864" s="391"/>
    </row>
    <row r="865" ht="24.95" customHeight="1" spans="1:4">
      <c r="A865" s="392" t="s">
        <v>717</v>
      </c>
      <c r="B865" s="393"/>
      <c r="C865" s="393"/>
      <c r="D865" s="391"/>
    </row>
    <row r="866" ht="24.95" customHeight="1" spans="1:4">
      <c r="A866" s="392" t="s">
        <v>718</v>
      </c>
      <c r="B866" s="393"/>
      <c r="C866" s="393"/>
      <c r="D866" s="391"/>
    </row>
    <row r="867" ht="24.95" customHeight="1" spans="1:4">
      <c r="A867" s="392" t="s">
        <v>719</v>
      </c>
      <c r="B867" s="393"/>
      <c r="C867" s="393"/>
      <c r="D867" s="391"/>
    </row>
    <row r="868" ht="24.95" customHeight="1" spans="1:4">
      <c r="A868" s="392" t="s">
        <v>720</v>
      </c>
      <c r="B868" s="393">
        <v>457</v>
      </c>
      <c r="C868" s="393">
        <v>459</v>
      </c>
      <c r="D868" s="391">
        <f t="shared" si="13"/>
        <v>0.00437636761487965</v>
      </c>
    </row>
    <row r="869" ht="24.95" customHeight="1" spans="1:4">
      <c r="A869" s="392" t="s">
        <v>721</v>
      </c>
      <c r="B869" s="393"/>
      <c r="C869" s="393"/>
      <c r="D869" s="391"/>
    </row>
    <row r="870" ht="24.95" customHeight="1" spans="1:4">
      <c r="A870" s="392" t="s">
        <v>722</v>
      </c>
      <c r="B870" s="393"/>
      <c r="C870" s="393"/>
      <c r="D870" s="391"/>
    </row>
    <row r="871" ht="24.95" customHeight="1" spans="1:4">
      <c r="A871" s="392" t="s">
        <v>688</v>
      </c>
      <c r="B871" s="393"/>
      <c r="C871" s="393"/>
      <c r="D871" s="391"/>
    </row>
    <row r="872" ht="24.95" customHeight="1" spans="1:4">
      <c r="A872" s="392" t="s">
        <v>723</v>
      </c>
      <c r="B872" s="393"/>
      <c r="C872" s="393">
        <v>241</v>
      </c>
      <c r="D872" s="391"/>
    </row>
    <row r="873" ht="24.95" customHeight="1" spans="1:4">
      <c r="A873" s="389" t="s">
        <v>724</v>
      </c>
      <c r="B873" s="395">
        <f>SUM(B874:B900)</f>
        <v>6886</v>
      </c>
      <c r="C873" s="395">
        <f>SUM(C874:C900)</f>
        <v>2816</v>
      </c>
      <c r="D873" s="391">
        <f t="shared" si="13"/>
        <v>-0.591054313099042</v>
      </c>
    </row>
    <row r="874" ht="24.95" customHeight="1" spans="1:4">
      <c r="A874" s="392" t="s">
        <v>90</v>
      </c>
      <c r="B874" s="393">
        <v>157</v>
      </c>
      <c r="C874" s="393">
        <v>151</v>
      </c>
      <c r="D874" s="391">
        <f t="shared" si="13"/>
        <v>-0.0382165605095541</v>
      </c>
    </row>
    <row r="875" ht="24.95" customHeight="1" spans="1:4">
      <c r="A875" s="392" t="s">
        <v>91</v>
      </c>
      <c r="B875" s="393"/>
      <c r="C875" s="393"/>
      <c r="D875" s="391"/>
    </row>
    <row r="876" ht="24.95" customHeight="1" spans="1:4">
      <c r="A876" s="392" t="s">
        <v>92</v>
      </c>
      <c r="B876" s="393">
        <v>1714</v>
      </c>
      <c r="C876" s="393">
        <v>1307</v>
      </c>
      <c r="D876" s="391">
        <f t="shared" si="13"/>
        <v>-0.237456242707118</v>
      </c>
    </row>
    <row r="877" ht="24.95" customHeight="1" spans="1:4">
      <c r="A877" s="392" t="s">
        <v>725</v>
      </c>
      <c r="B877" s="393"/>
      <c r="C877" s="393"/>
      <c r="D877" s="391"/>
    </row>
    <row r="878" ht="24.95" customHeight="1" spans="1:4">
      <c r="A878" s="392" t="s">
        <v>726</v>
      </c>
      <c r="B878" s="393">
        <v>3520</v>
      </c>
      <c r="C878" s="393"/>
      <c r="D878" s="391">
        <f t="shared" si="13"/>
        <v>-1</v>
      </c>
    </row>
    <row r="879" ht="24.95" customHeight="1" spans="1:4">
      <c r="A879" s="392" t="s">
        <v>727</v>
      </c>
      <c r="B879" s="393"/>
      <c r="C879" s="393"/>
      <c r="D879" s="391"/>
    </row>
    <row r="880" ht="24.95" customHeight="1" spans="1:4">
      <c r="A880" s="392" t="s">
        <v>728</v>
      </c>
      <c r="B880" s="396"/>
      <c r="C880" s="396"/>
      <c r="D880" s="391"/>
    </row>
    <row r="881" ht="24.95" customHeight="1" spans="1:4">
      <c r="A881" s="392" t="s">
        <v>729</v>
      </c>
      <c r="B881" s="393"/>
      <c r="C881" s="393"/>
      <c r="D881" s="391"/>
    </row>
    <row r="882" ht="24.95" customHeight="1" spans="1:4">
      <c r="A882" s="392" t="s">
        <v>730</v>
      </c>
      <c r="B882" s="393"/>
      <c r="C882" s="393"/>
      <c r="D882" s="391"/>
    </row>
    <row r="883" ht="24.95" customHeight="1" spans="1:4">
      <c r="A883" s="392" t="s">
        <v>731</v>
      </c>
      <c r="B883" s="393"/>
      <c r="C883" s="393"/>
      <c r="D883" s="391"/>
    </row>
    <row r="884" ht="24.95" customHeight="1" spans="1:4">
      <c r="A884" s="392" t="s">
        <v>732</v>
      </c>
      <c r="B884" s="393"/>
      <c r="C884" s="393"/>
      <c r="D884" s="391"/>
    </row>
    <row r="885" ht="24.95" customHeight="1" spans="1:4">
      <c r="A885" s="392" t="s">
        <v>733</v>
      </c>
      <c r="B885" s="393"/>
      <c r="C885" s="393"/>
      <c r="D885" s="391"/>
    </row>
    <row r="886" ht="24.95" customHeight="1" spans="1:4">
      <c r="A886" s="392" t="s">
        <v>734</v>
      </c>
      <c r="B886" s="393"/>
      <c r="C886" s="393"/>
      <c r="D886" s="391"/>
    </row>
    <row r="887" ht="24.95" customHeight="1" spans="1:4">
      <c r="A887" s="392" t="s">
        <v>735</v>
      </c>
      <c r="B887" s="393"/>
      <c r="C887" s="393"/>
      <c r="D887" s="391"/>
    </row>
    <row r="888" ht="24.95" customHeight="1" spans="1:4">
      <c r="A888" s="392" t="s">
        <v>736</v>
      </c>
      <c r="B888" s="393"/>
      <c r="C888" s="393"/>
      <c r="D888" s="391"/>
    </row>
    <row r="889" ht="24.95" customHeight="1" spans="1:4">
      <c r="A889" s="392" t="s">
        <v>737</v>
      </c>
      <c r="B889" s="393"/>
      <c r="C889" s="393">
        <v>525</v>
      </c>
      <c r="D889" s="391"/>
    </row>
    <row r="890" ht="24.95" customHeight="1" spans="1:4">
      <c r="A890" s="392" t="s">
        <v>738</v>
      </c>
      <c r="B890" s="393">
        <v>1070</v>
      </c>
      <c r="C890" s="393">
        <v>833</v>
      </c>
      <c r="D890" s="391">
        <f t="shared" si="13"/>
        <v>-0.221495327102804</v>
      </c>
    </row>
    <row r="891" ht="24.95" customHeight="1" spans="1:4">
      <c r="A891" s="392" t="s">
        <v>739</v>
      </c>
      <c r="B891" s="393"/>
      <c r="C891" s="393"/>
      <c r="D891" s="391"/>
    </row>
    <row r="892" ht="24.95" customHeight="1" spans="1:4">
      <c r="A892" s="392" t="s">
        <v>740</v>
      </c>
      <c r="B892" s="393"/>
      <c r="C892" s="393"/>
      <c r="D892" s="391"/>
    </row>
    <row r="893" ht="41.1" customHeight="1" spans="1:4">
      <c r="A893" s="392" t="s">
        <v>741</v>
      </c>
      <c r="B893" s="393"/>
      <c r="C893" s="393"/>
      <c r="D893" s="391"/>
    </row>
    <row r="894" ht="24.95" customHeight="1" spans="1:4">
      <c r="A894" s="392" t="s">
        <v>742</v>
      </c>
      <c r="B894" s="393"/>
      <c r="C894" s="393"/>
      <c r="D894" s="391"/>
    </row>
    <row r="895" ht="24.95" customHeight="1" spans="1:4">
      <c r="A895" s="392" t="s">
        <v>716</v>
      </c>
      <c r="B895" s="393"/>
      <c r="C895" s="393"/>
      <c r="D895" s="391"/>
    </row>
    <row r="896" ht="24.95" customHeight="1" spans="1:4">
      <c r="A896" s="392" t="s">
        <v>743</v>
      </c>
      <c r="B896" s="393"/>
      <c r="C896" s="393"/>
      <c r="D896" s="391"/>
    </row>
    <row r="897" ht="24.95" customHeight="1" spans="1:4">
      <c r="A897" s="392" t="s">
        <v>744</v>
      </c>
      <c r="B897" s="393">
        <v>420</v>
      </c>
      <c r="C897" s="393"/>
      <c r="D897" s="391">
        <f t="shared" si="13"/>
        <v>-1</v>
      </c>
    </row>
    <row r="898" ht="24.95" customHeight="1" spans="1:4">
      <c r="A898" s="392" t="s">
        <v>745</v>
      </c>
      <c r="B898" s="393"/>
      <c r="C898" s="393"/>
      <c r="D898" s="391"/>
    </row>
    <row r="899" ht="24.95" customHeight="1" spans="1:4">
      <c r="A899" s="392" t="s">
        <v>746</v>
      </c>
      <c r="B899" s="393"/>
      <c r="C899" s="393"/>
      <c r="D899" s="391"/>
    </row>
    <row r="900" ht="24.95" customHeight="1" spans="1:4">
      <c r="A900" s="392" t="s">
        <v>747</v>
      </c>
      <c r="B900" s="393">
        <v>5</v>
      </c>
      <c r="C900" s="393"/>
      <c r="D900" s="391">
        <f t="shared" si="13"/>
        <v>-1</v>
      </c>
    </row>
    <row r="901" ht="24.95" customHeight="1" spans="1:4">
      <c r="A901" s="389" t="s">
        <v>748</v>
      </c>
      <c r="B901" s="395">
        <f>SUM(B902:B911)</f>
        <v>21481</v>
      </c>
      <c r="C901" s="395">
        <f>SUM(C902:C911)</f>
        <v>33084</v>
      </c>
      <c r="D901" s="391">
        <f t="shared" ref="D901:D957" si="14">(C901-B901)/B901</f>
        <v>0.540151762022252</v>
      </c>
    </row>
    <row r="902" ht="24.95" customHeight="1" spans="1:4">
      <c r="A902" s="392" t="s">
        <v>90</v>
      </c>
      <c r="B902" s="393">
        <v>182</v>
      </c>
      <c r="C902" s="393">
        <v>144</v>
      </c>
      <c r="D902" s="391">
        <f t="shared" si="14"/>
        <v>-0.208791208791209</v>
      </c>
    </row>
    <row r="903" ht="24.95" customHeight="1" spans="1:4">
      <c r="A903" s="392" t="s">
        <v>91</v>
      </c>
      <c r="B903" s="393"/>
      <c r="C903" s="393"/>
      <c r="D903" s="391"/>
    </row>
    <row r="904" ht="24.95" customHeight="1" spans="1:4">
      <c r="A904" s="392" t="s">
        <v>92</v>
      </c>
      <c r="B904" s="393"/>
      <c r="C904" s="393"/>
      <c r="D904" s="391"/>
    </row>
    <row r="905" ht="24.95" customHeight="1" spans="1:4">
      <c r="A905" s="392" t="s">
        <v>749</v>
      </c>
      <c r="B905" s="393">
        <v>21065</v>
      </c>
      <c r="C905" s="393">
        <v>31300</v>
      </c>
      <c r="D905" s="391">
        <f t="shared" si="14"/>
        <v>0.48587704723475</v>
      </c>
    </row>
    <row r="906" ht="24.95" customHeight="1" spans="1:4">
      <c r="A906" s="392" t="s">
        <v>750</v>
      </c>
      <c r="B906" s="393"/>
      <c r="C906" s="393"/>
      <c r="D906" s="391"/>
    </row>
    <row r="907" ht="24.95" customHeight="1" spans="1:4">
      <c r="A907" s="392" t="s">
        <v>751</v>
      </c>
      <c r="B907" s="393"/>
      <c r="C907" s="393"/>
      <c r="D907" s="391"/>
    </row>
    <row r="908" ht="24.95" customHeight="1" spans="1:4">
      <c r="A908" s="392" t="s">
        <v>752</v>
      </c>
      <c r="B908" s="393"/>
      <c r="C908" s="393"/>
      <c r="D908" s="391"/>
    </row>
    <row r="909" ht="24.95" customHeight="1" spans="1:4">
      <c r="A909" s="392" t="s">
        <v>753</v>
      </c>
      <c r="B909" s="393"/>
      <c r="C909" s="393"/>
      <c r="D909" s="391"/>
    </row>
    <row r="910" ht="24.95" customHeight="1" spans="1:4">
      <c r="A910" s="392" t="s">
        <v>754</v>
      </c>
      <c r="B910" s="393">
        <v>211</v>
      </c>
      <c r="C910" s="393">
        <v>160</v>
      </c>
      <c r="D910" s="391">
        <f t="shared" si="14"/>
        <v>-0.241706161137441</v>
      </c>
    </row>
    <row r="911" ht="24.95" customHeight="1" spans="1:4">
      <c r="A911" s="392" t="s">
        <v>755</v>
      </c>
      <c r="B911" s="393">
        <v>23</v>
      </c>
      <c r="C911" s="393">
        <v>1480</v>
      </c>
      <c r="D911" s="391">
        <f t="shared" si="14"/>
        <v>63.3478260869565</v>
      </c>
    </row>
    <row r="912" ht="24.95" customHeight="1" spans="1:4">
      <c r="A912" s="389" t="s">
        <v>756</v>
      </c>
      <c r="B912" s="395">
        <f>SUM(B913:B918)</f>
        <v>4477</v>
      </c>
      <c r="C912" s="395">
        <f>SUM(C913:C918)</f>
        <v>5223</v>
      </c>
      <c r="D912" s="391">
        <f t="shared" si="14"/>
        <v>0.166629439356712</v>
      </c>
    </row>
    <row r="913" ht="24.95" customHeight="1" spans="1:4">
      <c r="A913" s="392" t="s">
        <v>757</v>
      </c>
      <c r="B913" s="393">
        <v>800</v>
      </c>
      <c r="C913" s="393"/>
      <c r="D913" s="391">
        <f t="shared" si="14"/>
        <v>-1</v>
      </c>
    </row>
    <row r="914" ht="24.95" customHeight="1" spans="1:4">
      <c r="A914" s="392" t="s">
        <v>758</v>
      </c>
      <c r="B914" s="393"/>
      <c r="C914" s="393"/>
      <c r="D914" s="391"/>
    </row>
    <row r="915" ht="24.95" customHeight="1" spans="1:4">
      <c r="A915" s="392" t="s">
        <v>759</v>
      </c>
      <c r="B915" s="393">
        <v>3677</v>
      </c>
      <c r="C915" s="393">
        <v>5223</v>
      </c>
      <c r="D915" s="391">
        <f t="shared" si="14"/>
        <v>0.420451454990481</v>
      </c>
    </row>
    <row r="916" ht="24.95" customHeight="1" spans="1:4">
      <c r="A916" s="392" t="s">
        <v>760</v>
      </c>
      <c r="B916" s="393"/>
      <c r="C916" s="393"/>
      <c r="D916" s="391"/>
    </row>
    <row r="917" ht="24.95" customHeight="1" spans="1:4">
      <c r="A917" s="392" t="s">
        <v>761</v>
      </c>
      <c r="B917" s="393"/>
      <c r="C917" s="393"/>
      <c r="D917" s="391"/>
    </row>
    <row r="918" ht="24.95" customHeight="1" spans="1:4">
      <c r="A918" s="392" t="s">
        <v>762</v>
      </c>
      <c r="B918" s="393"/>
      <c r="C918" s="393"/>
      <c r="D918" s="391"/>
    </row>
    <row r="919" ht="24.95" customHeight="1" spans="1:4">
      <c r="A919" s="389" t="s">
        <v>763</v>
      </c>
      <c r="B919" s="395">
        <f>SUM(B920:B925)</f>
        <v>2444</v>
      </c>
      <c r="C919" s="395">
        <f>SUM(C920:C925)</f>
        <v>2458</v>
      </c>
      <c r="D919" s="391">
        <f t="shared" si="14"/>
        <v>0.00572831423895254</v>
      </c>
    </row>
    <row r="920" ht="24.95" customHeight="1" spans="1:4">
      <c r="A920" s="392" t="s">
        <v>764</v>
      </c>
      <c r="B920" s="393"/>
      <c r="C920" s="393"/>
      <c r="D920" s="391"/>
    </row>
    <row r="921" ht="24.95" customHeight="1" spans="1:4">
      <c r="A921" s="392" t="s">
        <v>765</v>
      </c>
      <c r="B921" s="396"/>
      <c r="C921" s="396"/>
      <c r="D921" s="391"/>
    </row>
    <row r="922" ht="24.95" customHeight="1" spans="1:4">
      <c r="A922" s="392" t="s">
        <v>766</v>
      </c>
      <c r="B922" s="393">
        <v>1403</v>
      </c>
      <c r="C922" s="393">
        <v>831</v>
      </c>
      <c r="D922" s="391">
        <f t="shared" si="14"/>
        <v>-0.407697790449038</v>
      </c>
    </row>
    <row r="923" ht="24.95" customHeight="1" spans="1:4">
      <c r="A923" s="392" t="s">
        <v>767</v>
      </c>
      <c r="B923" s="393">
        <v>1041</v>
      </c>
      <c r="C923" s="393">
        <v>1627</v>
      </c>
      <c r="D923" s="391">
        <f t="shared" si="14"/>
        <v>0.562920268972142</v>
      </c>
    </row>
    <row r="924" ht="24.95" customHeight="1" spans="1:4">
      <c r="A924" s="392" t="s">
        <v>768</v>
      </c>
      <c r="B924" s="393"/>
      <c r="C924" s="393"/>
      <c r="D924" s="391"/>
    </row>
    <row r="925" ht="24.95" customHeight="1" spans="1:4">
      <c r="A925" s="392" t="s">
        <v>769</v>
      </c>
      <c r="B925" s="393"/>
      <c r="C925" s="393"/>
      <c r="D925" s="391"/>
    </row>
    <row r="926" ht="24.95" customHeight="1" spans="1:4">
      <c r="A926" s="389" t="s">
        <v>770</v>
      </c>
      <c r="B926" s="395">
        <f>SUM(B927:B928)</f>
        <v>0</v>
      </c>
      <c r="C926" s="395">
        <f>SUM(C927:C928)</f>
        <v>0</v>
      </c>
      <c r="D926" s="391"/>
    </row>
    <row r="927" ht="24.95" customHeight="1" spans="1:4">
      <c r="A927" s="392" t="s">
        <v>771</v>
      </c>
      <c r="B927" s="393"/>
      <c r="C927" s="393"/>
      <c r="D927" s="391"/>
    </row>
    <row r="928" ht="24.95" customHeight="1" spans="1:4">
      <c r="A928" s="392" t="s">
        <v>772</v>
      </c>
      <c r="B928" s="393"/>
      <c r="C928" s="393"/>
      <c r="D928" s="391"/>
    </row>
    <row r="929" ht="24.95" customHeight="1" spans="1:4">
      <c r="A929" s="389" t="s">
        <v>773</v>
      </c>
      <c r="B929" s="395">
        <f>SUM(B930:B931)</f>
        <v>0</v>
      </c>
      <c r="C929" s="395">
        <f>SUM(C930:C931)</f>
        <v>0</v>
      </c>
      <c r="D929" s="391"/>
    </row>
    <row r="930" ht="24.95" customHeight="1" spans="1:4">
      <c r="A930" s="392" t="s">
        <v>774</v>
      </c>
      <c r="B930" s="393"/>
      <c r="C930" s="393"/>
      <c r="D930" s="391"/>
    </row>
    <row r="931" ht="24.95" customHeight="1" spans="1:4">
      <c r="A931" s="392" t="s">
        <v>775</v>
      </c>
      <c r="B931" s="393"/>
      <c r="C931" s="393"/>
      <c r="D931" s="391"/>
    </row>
    <row r="932" ht="24.95" customHeight="1" spans="1:4">
      <c r="A932" s="389" t="s">
        <v>228</v>
      </c>
      <c r="B932" s="395"/>
      <c r="C932" s="395"/>
      <c r="D932" s="391"/>
    </row>
    <row r="933" ht="45.95" customHeight="1" spans="1:4">
      <c r="A933" s="389" t="s">
        <v>776</v>
      </c>
      <c r="B933" s="395"/>
      <c r="C933" s="395"/>
      <c r="D933" s="391"/>
    </row>
    <row r="934" ht="24.95" customHeight="1" spans="1:4">
      <c r="A934" s="389" t="s">
        <v>54</v>
      </c>
      <c r="B934" s="390">
        <f>SUM(B935,B958,B968,B978,B983,B990,B995)</f>
        <v>4666</v>
      </c>
      <c r="C934" s="390">
        <f>SUM(C935,C958,C968,C978,C983,C990,C995)</f>
        <v>3639</v>
      </c>
      <c r="D934" s="391">
        <f t="shared" si="14"/>
        <v>-0.220102871838834</v>
      </c>
    </row>
    <row r="935" ht="24.95" customHeight="1" spans="1:4">
      <c r="A935" s="389" t="s">
        <v>777</v>
      </c>
      <c r="B935" s="395">
        <f>SUM(B936:B957)</f>
        <v>1014</v>
      </c>
      <c r="C935" s="395">
        <f>SUM(C936:C957)</f>
        <v>825</v>
      </c>
      <c r="D935" s="391">
        <f t="shared" si="14"/>
        <v>-0.186390532544379</v>
      </c>
    </row>
    <row r="936" ht="24.95" customHeight="1" spans="1:4">
      <c r="A936" s="392" t="s">
        <v>90</v>
      </c>
      <c r="B936" s="393">
        <v>219</v>
      </c>
      <c r="C936" s="393">
        <v>255</v>
      </c>
      <c r="D936" s="391">
        <f t="shared" si="14"/>
        <v>0.164383561643836</v>
      </c>
    </row>
    <row r="937" ht="24.95" customHeight="1" spans="1:4">
      <c r="A937" s="392" t="s">
        <v>91</v>
      </c>
      <c r="B937" s="393"/>
      <c r="C937" s="393"/>
      <c r="D937" s="391"/>
    </row>
    <row r="938" ht="24.95" customHeight="1" spans="1:4">
      <c r="A938" s="392" t="s">
        <v>92</v>
      </c>
      <c r="B938" s="393"/>
      <c r="C938" s="393"/>
      <c r="D938" s="391"/>
    </row>
    <row r="939" ht="24.95" customHeight="1" spans="1:4">
      <c r="A939" s="392" t="s">
        <v>778</v>
      </c>
      <c r="B939" s="393"/>
      <c r="C939" s="393"/>
      <c r="D939" s="391"/>
    </row>
    <row r="940" ht="24.95" customHeight="1" spans="1:4">
      <c r="A940" s="392" t="s">
        <v>779</v>
      </c>
      <c r="B940" s="393">
        <v>467</v>
      </c>
      <c r="C940" s="393">
        <v>336</v>
      </c>
      <c r="D940" s="391">
        <f t="shared" si="14"/>
        <v>-0.28051391862955</v>
      </c>
    </row>
    <row r="941" ht="24.95" customHeight="1" spans="1:4">
      <c r="A941" s="392" t="s">
        <v>780</v>
      </c>
      <c r="B941" s="393"/>
      <c r="C941" s="393"/>
      <c r="D941" s="391"/>
    </row>
    <row r="942" ht="24.95" customHeight="1" spans="1:4">
      <c r="A942" s="392" t="s">
        <v>781</v>
      </c>
      <c r="B942" s="393"/>
      <c r="C942" s="393"/>
      <c r="D942" s="391"/>
    </row>
    <row r="943" ht="24.95" customHeight="1" spans="1:4">
      <c r="A943" s="392" t="s">
        <v>782</v>
      </c>
      <c r="B943" s="393"/>
      <c r="C943" s="393"/>
      <c r="D943" s="391"/>
    </row>
    <row r="944" ht="24.95" customHeight="1" spans="1:4">
      <c r="A944" s="392" t="s">
        <v>783</v>
      </c>
      <c r="B944" s="393">
        <v>228</v>
      </c>
      <c r="C944" s="393">
        <v>170</v>
      </c>
      <c r="D944" s="391">
        <f t="shared" si="14"/>
        <v>-0.254385964912281</v>
      </c>
    </row>
    <row r="945" ht="24.95" customHeight="1" spans="1:4">
      <c r="A945" s="392" t="s">
        <v>784</v>
      </c>
      <c r="B945" s="396"/>
      <c r="C945" s="396"/>
      <c r="D945" s="391"/>
    </row>
    <row r="946" ht="24.95" customHeight="1" spans="1:4">
      <c r="A946" s="392" t="s">
        <v>785</v>
      </c>
      <c r="B946" s="393"/>
      <c r="C946" s="393"/>
      <c r="D946" s="391"/>
    </row>
    <row r="947" ht="24.95" customHeight="1" spans="1:4">
      <c r="A947" s="392" t="s">
        <v>786</v>
      </c>
      <c r="B947" s="393"/>
      <c r="C947" s="393"/>
      <c r="D947" s="391"/>
    </row>
    <row r="948" ht="24.95" customHeight="1" spans="1:4">
      <c r="A948" s="392" t="s">
        <v>787</v>
      </c>
      <c r="B948" s="393"/>
      <c r="C948" s="393"/>
      <c r="D948" s="391"/>
    </row>
    <row r="949" ht="24.95" customHeight="1" spans="1:4">
      <c r="A949" s="392" t="s">
        <v>788</v>
      </c>
      <c r="B949" s="393"/>
      <c r="C949" s="393"/>
      <c r="D949" s="391"/>
    </row>
    <row r="950" ht="24.95" customHeight="1" spans="1:4">
      <c r="A950" s="392" t="s">
        <v>789</v>
      </c>
      <c r="B950" s="393"/>
      <c r="C950" s="393"/>
      <c r="D950" s="391"/>
    </row>
    <row r="951" ht="24.95" customHeight="1" spans="1:4">
      <c r="A951" s="392" t="s">
        <v>790</v>
      </c>
      <c r="B951" s="396"/>
      <c r="C951" s="396"/>
      <c r="D951" s="391"/>
    </row>
    <row r="952" ht="24.95" customHeight="1" spans="1:4">
      <c r="A952" s="392" t="s">
        <v>791</v>
      </c>
      <c r="B952" s="393"/>
      <c r="C952" s="393"/>
      <c r="D952" s="391"/>
    </row>
    <row r="953" ht="24.95" customHeight="1" spans="1:4">
      <c r="A953" s="392" t="s">
        <v>792</v>
      </c>
      <c r="B953" s="393"/>
      <c r="C953" s="393"/>
      <c r="D953" s="391"/>
    </row>
    <row r="954" ht="24.95" customHeight="1" spans="1:4">
      <c r="A954" s="392" t="s">
        <v>793</v>
      </c>
      <c r="B954" s="393"/>
      <c r="C954" s="393"/>
      <c r="D954" s="391"/>
    </row>
    <row r="955" ht="24.95" customHeight="1" spans="1:4">
      <c r="A955" s="392" t="s">
        <v>794</v>
      </c>
      <c r="B955" s="393"/>
      <c r="C955" s="393"/>
      <c r="D955" s="391"/>
    </row>
    <row r="956" ht="42" customHeight="1" spans="1:4">
      <c r="A956" s="392" t="s">
        <v>795</v>
      </c>
      <c r="B956" s="393"/>
      <c r="C956" s="393"/>
      <c r="D956" s="391"/>
    </row>
    <row r="957" ht="24.95" customHeight="1" spans="1:4">
      <c r="A957" s="392" t="s">
        <v>796</v>
      </c>
      <c r="B957" s="393">
        <v>100</v>
      </c>
      <c r="C957" s="393">
        <v>64</v>
      </c>
      <c r="D957" s="391">
        <f t="shared" si="14"/>
        <v>-0.36</v>
      </c>
    </row>
    <row r="958" ht="24.95" customHeight="1" spans="1:4">
      <c r="A958" s="389" t="s">
        <v>797</v>
      </c>
      <c r="B958" s="390">
        <f>SUM(B959:B967)</f>
        <v>0</v>
      </c>
      <c r="C958" s="390">
        <f>SUM(C959:C967)</f>
        <v>0</v>
      </c>
      <c r="D958" s="391"/>
    </row>
    <row r="959" ht="24.95" customHeight="1" spans="1:4">
      <c r="A959" s="392" t="s">
        <v>90</v>
      </c>
      <c r="B959" s="393"/>
      <c r="C959" s="393"/>
      <c r="D959" s="391"/>
    </row>
    <row r="960" ht="24.95" customHeight="1" spans="1:4">
      <c r="A960" s="392" t="s">
        <v>91</v>
      </c>
      <c r="B960" s="393"/>
      <c r="C960" s="393"/>
      <c r="D960" s="391"/>
    </row>
    <row r="961" ht="24.95" customHeight="1" spans="1:4">
      <c r="A961" s="392" t="s">
        <v>92</v>
      </c>
      <c r="B961" s="393"/>
      <c r="C961" s="393"/>
      <c r="D961" s="391"/>
    </row>
    <row r="962" ht="24.95" customHeight="1" spans="1:4">
      <c r="A962" s="392" t="s">
        <v>798</v>
      </c>
      <c r="B962" s="393"/>
      <c r="C962" s="393"/>
      <c r="D962" s="391"/>
    </row>
    <row r="963" ht="24.95" customHeight="1" spans="1:4">
      <c r="A963" s="392" t="s">
        <v>799</v>
      </c>
      <c r="B963" s="393"/>
      <c r="C963" s="393"/>
      <c r="D963" s="391"/>
    </row>
    <row r="964" ht="24.95" customHeight="1" spans="1:4">
      <c r="A964" s="392" t="s">
        <v>800</v>
      </c>
      <c r="B964" s="393"/>
      <c r="C964" s="393"/>
      <c r="D964" s="391"/>
    </row>
    <row r="965" ht="24.95" customHeight="1" spans="1:4">
      <c r="A965" s="392" t="s">
        <v>801</v>
      </c>
      <c r="B965" s="396"/>
      <c r="C965" s="396"/>
      <c r="D965" s="391"/>
    </row>
    <row r="966" ht="24.95" customHeight="1" spans="1:4">
      <c r="A966" s="392" t="s">
        <v>802</v>
      </c>
      <c r="B966" s="393"/>
      <c r="C966" s="393"/>
      <c r="D966" s="391"/>
    </row>
    <row r="967" ht="24.95" customHeight="1" spans="1:4">
      <c r="A967" s="392" t="s">
        <v>803</v>
      </c>
      <c r="B967" s="393"/>
      <c r="C967" s="393"/>
      <c r="D967" s="391"/>
    </row>
    <row r="968" ht="24.95" customHeight="1" spans="1:4">
      <c r="A968" s="389" t="s">
        <v>804</v>
      </c>
      <c r="B968" s="395">
        <f>SUM(B969:B977)</f>
        <v>0</v>
      </c>
      <c r="C968" s="395">
        <f>SUM(C969:C977)</f>
        <v>0</v>
      </c>
      <c r="D968" s="391"/>
    </row>
    <row r="969" ht="24.95" customHeight="1" spans="1:4">
      <c r="A969" s="392" t="s">
        <v>90</v>
      </c>
      <c r="B969" s="396"/>
      <c r="C969" s="396"/>
      <c r="D969" s="391"/>
    </row>
    <row r="970" ht="24.95" customHeight="1" spans="1:4">
      <c r="A970" s="392" t="s">
        <v>91</v>
      </c>
      <c r="B970" s="393"/>
      <c r="C970" s="393"/>
      <c r="D970" s="391"/>
    </row>
    <row r="971" ht="24.95" customHeight="1" spans="1:4">
      <c r="A971" s="392" t="s">
        <v>92</v>
      </c>
      <c r="B971" s="393"/>
      <c r="C971" s="393"/>
      <c r="D971" s="391"/>
    </row>
    <row r="972" ht="24.95" customHeight="1" spans="1:4">
      <c r="A972" s="392" t="s">
        <v>805</v>
      </c>
      <c r="B972" s="396"/>
      <c r="C972" s="396"/>
      <c r="D972" s="391"/>
    </row>
    <row r="973" ht="24.95" customHeight="1" spans="1:4">
      <c r="A973" s="392" t="s">
        <v>806</v>
      </c>
      <c r="B973" s="396"/>
      <c r="C973" s="396"/>
      <c r="D973" s="391"/>
    </row>
    <row r="974" ht="24.95" customHeight="1" spans="1:4">
      <c r="A974" s="392" t="s">
        <v>807</v>
      </c>
      <c r="B974" s="393"/>
      <c r="C974" s="393"/>
      <c r="D974" s="391"/>
    </row>
    <row r="975" ht="24.95" customHeight="1" spans="1:4">
      <c r="A975" s="392" t="s">
        <v>808</v>
      </c>
      <c r="B975" s="393"/>
      <c r="C975" s="393"/>
      <c r="D975" s="391"/>
    </row>
    <row r="976" ht="24.95" customHeight="1" spans="1:4">
      <c r="A976" s="392" t="s">
        <v>809</v>
      </c>
      <c r="B976" s="393"/>
      <c r="C976" s="393"/>
      <c r="D976" s="391"/>
    </row>
    <row r="977" ht="24.95" customHeight="1" spans="1:4">
      <c r="A977" s="392" t="s">
        <v>810</v>
      </c>
      <c r="B977" s="393"/>
      <c r="C977" s="393"/>
      <c r="D977" s="391"/>
    </row>
    <row r="978" ht="42.95" customHeight="1" spans="1:4">
      <c r="A978" s="389" t="s">
        <v>811</v>
      </c>
      <c r="B978" s="395">
        <f>SUM(B979:B982)</f>
        <v>600</v>
      </c>
      <c r="C978" s="395">
        <f>SUM(C979:C982)</f>
        <v>483</v>
      </c>
      <c r="D978" s="391">
        <f t="shared" ref="D978:D1009" si="15">(C978-B978)/B978</f>
        <v>-0.195</v>
      </c>
    </row>
    <row r="979" ht="24.95" customHeight="1" spans="1:4">
      <c r="A979" s="392" t="s">
        <v>812</v>
      </c>
      <c r="B979" s="393"/>
      <c r="C979" s="393"/>
      <c r="D979" s="391"/>
    </row>
    <row r="980" ht="24.95" customHeight="1" spans="1:4">
      <c r="A980" s="392" t="s">
        <v>813</v>
      </c>
      <c r="B980" s="393"/>
      <c r="C980" s="393"/>
      <c r="D980" s="391"/>
    </row>
    <row r="981" ht="24.95" customHeight="1" spans="1:4">
      <c r="A981" s="392" t="s">
        <v>814</v>
      </c>
      <c r="B981" s="393">
        <v>600</v>
      </c>
      <c r="C981" s="393">
        <v>483</v>
      </c>
      <c r="D981" s="391">
        <f t="shared" si="15"/>
        <v>-0.195</v>
      </c>
    </row>
    <row r="982" ht="24.95" customHeight="1" spans="1:4">
      <c r="A982" s="392" t="s">
        <v>815</v>
      </c>
      <c r="B982" s="393"/>
      <c r="C982" s="393"/>
      <c r="D982" s="391"/>
    </row>
    <row r="983" ht="24.95" customHeight="1" spans="1:4">
      <c r="A983" s="389" t="s">
        <v>816</v>
      </c>
      <c r="B983" s="395">
        <f>SUM(B984:B989)</f>
        <v>0</v>
      </c>
      <c r="C983" s="395">
        <f>SUM(C984:C989)</f>
        <v>0</v>
      </c>
      <c r="D983" s="391"/>
    </row>
    <row r="984" ht="24.95" customHeight="1" spans="1:4">
      <c r="A984" s="392" t="s">
        <v>90</v>
      </c>
      <c r="B984" s="393"/>
      <c r="C984" s="393"/>
      <c r="D984" s="391"/>
    </row>
    <row r="985" ht="24.95" customHeight="1" spans="1:4">
      <c r="A985" s="392" t="s">
        <v>91</v>
      </c>
      <c r="B985" s="393"/>
      <c r="C985" s="393"/>
      <c r="D985" s="391"/>
    </row>
    <row r="986" ht="24.95" customHeight="1" spans="1:4">
      <c r="A986" s="392" t="s">
        <v>92</v>
      </c>
      <c r="B986" s="393"/>
      <c r="C986" s="393"/>
      <c r="D986" s="391"/>
    </row>
    <row r="987" ht="24.95" customHeight="1" spans="1:4">
      <c r="A987" s="392" t="s">
        <v>802</v>
      </c>
      <c r="B987" s="393"/>
      <c r="C987" s="393"/>
      <c r="D987" s="391"/>
    </row>
    <row r="988" ht="24.95" customHeight="1" spans="1:4">
      <c r="A988" s="392" t="s">
        <v>817</v>
      </c>
      <c r="B988" s="393"/>
      <c r="C988" s="393"/>
      <c r="D988" s="391"/>
    </row>
    <row r="989" ht="24.95" customHeight="1" spans="1:4">
      <c r="A989" s="392" t="s">
        <v>818</v>
      </c>
      <c r="B989" s="393"/>
      <c r="C989" s="393"/>
      <c r="D989" s="391"/>
    </row>
    <row r="990" ht="24.95" customHeight="1" spans="1:4">
      <c r="A990" s="389" t="s">
        <v>819</v>
      </c>
      <c r="B990" s="395">
        <f>SUM(B991:B994)</f>
        <v>3000</v>
      </c>
      <c r="C990" s="395">
        <f>SUM(C991:C994)</f>
        <v>2302</v>
      </c>
      <c r="D990" s="391">
        <f t="shared" si="15"/>
        <v>-0.232666666666667</v>
      </c>
    </row>
    <row r="991" ht="42" customHeight="1" spans="1:4">
      <c r="A991" s="392" t="s">
        <v>820</v>
      </c>
      <c r="B991" s="393"/>
      <c r="C991" s="393"/>
      <c r="D991" s="391"/>
    </row>
    <row r="992" ht="39.95" customHeight="1" spans="1:4">
      <c r="A992" s="392" t="s">
        <v>821</v>
      </c>
      <c r="B992" s="393">
        <v>3000</v>
      </c>
      <c r="C992" s="393">
        <v>2302</v>
      </c>
      <c r="D992" s="391">
        <f t="shared" si="15"/>
        <v>-0.232666666666667</v>
      </c>
    </row>
    <row r="993" ht="41.1" customHeight="1" spans="1:4">
      <c r="A993" s="392" t="s">
        <v>822</v>
      </c>
      <c r="B993" s="393"/>
      <c r="C993" s="393"/>
      <c r="D993" s="391"/>
    </row>
    <row r="994" ht="24.95" customHeight="1" spans="1:4">
      <c r="A994" s="392" t="s">
        <v>823</v>
      </c>
      <c r="B994" s="393"/>
      <c r="C994" s="393"/>
      <c r="D994" s="391"/>
    </row>
    <row r="995" ht="24.95" customHeight="1" spans="1:4">
      <c r="A995" s="389" t="s">
        <v>824</v>
      </c>
      <c r="B995" s="395">
        <f>SUM(B996:B997)</f>
        <v>52</v>
      </c>
      <c r="C995" s="395">
        <f>SUM(C996:C997)</f>
        <v>29</v>
      </c>
      <c r="D995" s="391">
        <f t="shared" si="15"/>
        <v>-0.442307692307692</v>
      </c>
    </row>
    <row r="996" ht="24.95" customHeight="1" spans="1:4">
      <c r="A996" s="392" t="s">
        <v>825</v>
      </c>
      <c r="B996" s="396"/>
      <c r="C996" s="396"/>
      <c r="D996" s="391"/>
    </row>
    <row r="997" ht="24.95" customHeight="1" spans="1:4">
      <c r="A997" s="392" t="s">
        <v>826</v>
      </c>
      <c r="B997" s="393">
        <v>52</v>
      </c>
      <c r="C997" s="393">
        <v>29</v>
      </c>
      <c r="D997" s="391">
        <f t="shared" si="15"/>
        <v>-0.442307692307692</v>
      </c>
    </row>
    <row r="998" ht="24.95" customHeight="1" spans="1:4">
      <c r="A998" s="389" t="s">
        <v>228</v>
      </c>
      <c r="B998" s="395"/>
      <c r="C998" s="395"/>
      <c r="D998" s="391"/>
    </row>
    <row r="999" ht="24.95" customHeight="1" spans="1:4">
      <c r="A999" s="389" t="s">
        <v>55</v>
      </c>
      <c r="B999" s="395">
        <f>SUM(B1000,B1010,B1026,B1031,B1045,B1052,B1059)</f>
        <v>9087</v>
      </c>
      <c r="C999" s="395">
        <f>SUM(C1000,C1010,C1026,C1031,C1045,C1052,C1059)</f>
        <v>7573</v>
      </c>
      <c r="D999" s="391">
        <f t="shared" si="15"/>
        <v>-0.166611643006493</v>
      </c>
    </row>
    <row r="1000" ht="24.95" customHeight="1" spans="1:4">
      <c r="A1000" s="389" t="s">
        <v>827</v>
      </c>
      <c r="B1000" s="395">
        <f>SUM(B1001:B1009)</f>
        <v>8959</v>
      </c>
      <c r="C1000" s="395">
        <f>SUM(C1001:C1009)</f>
        <v>7392</v>
      </c>
      <c r="D1000" s="391">
        <f t="shared" si="15"/>
        <v>-0.174907913829668</v>
      </c>
    </row>
    <row r="1001" ht="24.95" customHeight="1" spans="1:4">
      <c r="A1001" s="392" t="s">
        <v>90</v>
      </c>
      <c r="B1001" s="393">
        <v>715</v>
      </c>
      <c r="C1001" s="393">
        <v>766</v>
      </c>
      <c r="D1001" s="391">
        <f t="shared" si="15"/>
        <v>0.0713286713286713</v>
      </c>
    </row>
    <row r="1002" ht="24.95" customHeight="1" spans="1:4">
      <c r="A1002" s="392" t="s">
        <v>91</v>
      </c>
      <c r="B1002" s="393"/>
      <c r="C1002" s="393"/>
      <c r="D1002" s="391"/>
    </row>
    <row r="1003" ht="24.95" customHeight="1" spans="1:4">
      <c r="A1003" s="392" t="s">
        <v>92</v>
      </c>
      <c r="B1003" s="393"/>
      <c r="C1003" s="393"/>
      <c r="D1003" s="391"/>
    </row>
    <row r="1004" ht="24.95" customHeight="1" spans="1:4">
      <c r="A1004" s="392" t="s">
        <v>828</v>
      </c>
      <c r="B1004" s="393"/>
      <c r="C1004" s="393"/>
      <c r="D1004" s="391"/>
    </row>
    <row r="1005" ht="24.95" customHeight="1" spans="1:4">
      <c r="A1005" s="392" t="s">
        <v>829</v>
      </c>
      <c r="B1005" s="393"/>
      <c r="C1005" s="393"/>
      <c r="D1005" s="391"/>
    </row>
    <row r="1006" ht="24.95" customHeight="1" spans="1:4">
      <c r="A1006" s="392" t="s">
        <v>830</v>
      </c>
      <c r="B1006" s="393"/>
      <c r="C1006" s="393"/>
      <c r="D1006" s="391"/>
    </row>
    <row r="1007" ht="24.95" customHeight="1" spans="1:4">
      <c r="A1007" s="392" t="s">
        <v>831</v>
      </c>
      <c r="B1007" s="396"/>
      <c r="C1007" s="396"/>
      <c r="D1007" s="391"/>
    </row>
    <row r="1008" ht="24.95" customHeight="1" spans="1:4">
      <c r="A1008" s="392" t="s">
        <v>832</v>
      </c>
      <c r="B1008" s="393"/>
      <c r="C1008" s="393"/>
      <c r="D1008" s="391"/>
    </row>
    <row r="1009" ht="24.95" customHeight="1" spans="1:4">
      <c r="A1009" s="392" t="s">
        <v>833</v>
      </c>
      <c r="B1009" s="393">
        <v>8244</v>
      </c>
      <c r="C1009" s="393">
        <v>6626</v>
      </c>
      <c r="D1009" s="391">
        <f t="shared" si="15"/>
        <v>-0.196263949539059</v>
      </c>
    </row>
    <row r="1010" ht="24.95" customHeight="1" spans="1:4">
      <c r="A1010" s="389" t="s">
        <v>834</v>
      </c>
      <c r="B1010" s="395">
        <f>SUM(B1011:B1025)</f>
        <v>0</v>
      </c>
      <c r="C1010" s="395">
        <f>SUM(C1011:C1025)</f>
        <v>0</v>
      </c>
      <c r="D1010" s="391"/>
    </row>
    <row r="1011" ht="24.95" customHeight="1" spans="1:4">
      <c r="A1011" s="392" t="s">
        <v>90</v>
      </c>
      <c r="B1011" s="393"/>
      <c r="C1011" s="393"/>
      <c r="D1011" s="391"/>
    </row>
    <row r="1012" ht="24.95" customHeight="1" spans="1:4">
      <c r="A1012" s="392" t="s">
        <v>91</v>
      </c>
      <c r="B1012" s="393"/>
      <c r="C1012" s="393"/>
      <c r="D1012" s="391"/>
    </row>
    <row r="1013" ht="24.95" customHeight="1" spans="1:4">
      <c r="A1013" s="392" t="s">
        <v>92</v>
      </c>
      <c r="B1013" s="393"/>
      <c r="C1013" s="393"/>
      <c r="D1013" s="391"/>
    </row>
    <row r="1014" ht="24.95" customHeight="1" spans="1:4">
      <c r="A1014" s="392" t="s">
        <v>835</v>
      </c>
      <c r="B1014" s="393"/>
      <c r="C1014" s="393"/>
      <c r="D1014" s="391"/>
    </row>
    <row r="1015" ht="24.95" customHeight="1" spans="1:4">
      <c r="A1015" s="392" t="s">
        <v>836</v>
      </c>
      <c r="B1015" s="393"/>
      <c r="C1015" s="393"/>
      <c r="D1015" s="391"/>
    </row>
    <row r="1016" ht="24.95" customHeight="1" spans="1:4">
      <c r="A1016" s="392" t="s">
        <v>837</v>
      </c>
      <c r="B1016" s="393"/>
      <c r="C1016" s="393"/>
      <c r="D1016" s="391"/>
    </row>
    <row r="1017" ht="42" customHeight="1" spans="1:4">
      <c r="A1017" s="392" t="s">
        <v>838</v>
      </c>
      <c r="B1017" s="396"/>
      <c r="C1017" s="396"/>
      <c r="D1017" s="391"/>
    </row>
    <row r="1018" ht="24.95" customHeight="1" spans="1:4">
      <c r="A1018" s="392" t="s">
        <v>839</v>
      </c>
      <c r="B1018" s="393"/>
      <c r="C1018" s="393"/>
      <c r="D1018" s="391"/>
    </row>
    <row r="1019" ht="24.95" customHeight="1" spans="1:4">
      <c r="A1019" s="392" t="s">
        <v>840</v>
      </c>
      <c r="B1019" s="393"/>
      <c r="C1019" s="393"/>
      <c r="D1019" s="391"/>
    </row>
    <row r="1020" ht="24.95" customHeight="1" spans="1:4">
      <c r="A1020" s="392" t="s">
        <v>841</v>
      </c>
      <c r="B1020" s="393"/>
      <c r="C1020" s="393"/>
      <c r="D1020" s="391"/>
    </row>
    <row r="1021" ht="24.95" customHeight="1" spans="1:4">
      <c r="A1021" s="392" t="s">
        <v>842</v>
      </c>
      <c r="B1021" s="393"/>
      <c r="C1021" s="393"/>
      <c r="D1021" s="391"/>
    </row>
    <row r="1022" ht="24.95" customHeight="1" spans="1:4">
      <c r="A1022" s="392" t="s">
        <v>843</v>
      </c>
      <c r="B1022" s="396"/>
      <c r="C1022" s="396"/>
      <c r="D1022" s="391"/>
    </row>
    <row r="1023" ht="24.95" customHeight="1" spans="1:4">
      <c r="A1023" s="392" t="s">
        <v>844</v>
      </c>
      <c r="B1023" s="393"/>
      <c r="C1023" s="393"/>
      <c r="D1023" s="391"/>
    </row>
    <row r="1024" ht="24.95" customHeight="1" spans="1:4">
      <c r="A1024" s="392" t="s">
        <v>845</v>
      </c>
      <c r="B1024" s="393"/>
      <c r="C1024" s="393"/>
      <c r="D1024" s="391"/>
    </row>
    <row r="1025" ht="24.95" customHeight="1" spans="1:4">
      <c r="A1025" s="392" t="s">
        <v>846</v>
      </c>
      <c r="B1025" s="393"/>
      <c r="C1025" s="393"/>
      <c r="D1025" s="391"/>
    </row>
    <row r="1026" ht="24.95" customHeight="1" spans="1:4">
      <c r="A1026" s="389" t="s">
        <v>847</v>
      </c>
      <c r="B1026" s="395">
        <f>SUM(B1027:B1030)</f>
        <v>0</v>
      </c>
      <c r="C1026" s="395">
        <f>SUM(C1027:C1030)</f>
        <v>0</v>
      </c>
      <c r="D1026" s="391"/>
    </row>
    <row r="1027" ht="24.95" customHeight="1" spans="1:4">
      <c r="A1027" s="392" t="s">
        <v>90</v>
      </c>
      <c r="B1027" s="393"/>
      <c r="C1027" s="393"/>
      <c r="D1027" s="391"/>
    </row>
    <row r="1028" ht="24.95" customHeight="1" spans="1:4">
      <c r="A1028" s="392" t="s">
        <v>91</v>
      </c>
      <c r="B1028" s="393"/>
      <c r="C1028" s="393"/>
      <c r="D1028" s="391"/>
    </row>
    <row r="1029" ht="24.95" customHeight="1" spans="1:4">
      <c r="A1029" s="392" t="s">
        <v>92</v>
      </c>
      <c r="B1029" s="396"/>
      <c r="C1029" s="396"/>
      <c r="D1029" s="391"/>
    </row>
    <row r="1030" ht="24.95" customHeight="1" spans="1:4">
      <c r="A1030" s="392" t="s">
        <v>848</v>
      </c>
      <c r="B1030" s="393"/>
      <c r="C1030" s="393"/>
      <c r="D1030" s="391"/>
    </row>
    <row r="1031" ht="24.95" customHeight="1" spans="1:4">
      <c r="A1031" s="389" t="s">
        <v>849</v>
      </c>
      <c r="B1031" s="395">
        <f>SUM(B1032:B1044)</f>
        <v>128</v>
      </c>
      <c r="C1031" s="395">
        <f>SUM(C1032:C1044)</f>
        <v>181</v>
      </c>
      <c r="D1031" s="391">
        <f t="shared" ref="D1031:D1068" si="16">(C1031-B1031)/B1031</f>
        <v>0.4140625</v>
      </c>
    </row>
    <row r="1032" ht="24.95" customHeight="1" spans="1:4">
      <c r="A1032" s="392" t="s">
        <v>90</v>
      </c>
      <c r="B1032" s="393">
        <v>128</v>
      </c>
      <c r="C1032" s="393">
        <v>109</v>
      </c>
      <c r="D1032" s="391">
        <f t="shared" si="16"/>
        <v>-0.1484375</v>
      </c>
    </row>
    <row r="1033" ht="24.95" customHeight="1" spans="1:4">
      <c r="A1033" s="392" t="s">
        <v>91</v>
      </c>
      <c r="B1033" s="393"/>
      <c r="C1033" s="393"/>
      <c r="D1033" s="391"/>
    </row>
    <row r="1034" ht="24.95" customHeight="1" spans="1:4">
      <c r="A1034" s="392" t="s">
        <v>92</v>
      </c>
      <c r="B1034" s="396"/>
      <c r="C1034" s="396">
        <v>72</v>
      </c>
      <c r="D1034" s="391"/>
    </row>
    <row r="1035" ht="24.95" customHeight="1" spans="1:4">
      <c r="A1035" s="392" t="s">
        <v>850</v>
      </c>
      <c r="B1035" s="393"/>
      <c r="C1035" s="393"/>
      <c r="D1035" s="391"/>
    </row>
    <row r="1036" ht="24.95" customHeight="1" spans="1:4">
      <c r="A1036" s="392" t="s">
        <v>851</v>
      </c>
      <c r="B1036" s="393"/>
      <c r="C1036" s="393"/>
      <c r="D1036" s="391"/>
    </row>
    <row r="1037" ht="24.95" customHeight="1" spans="1:4">
      <c r="A1037" s="392" t="s">
        <v>852</v>
      </c>
      <c r="B1037" s="396"/>
      <c r="C1037" s="396"/>
      <c r="D1037" s="391"/>
    </row>
    <row r="1038" ht="24.95" customHeight="1" spans="1:4">
      <c r="A1038" s="392" t="s">
        <v>853</v>
      </c>
      <c r="B1038" s="396"/>
      <c r="C1038" s="396"/>
      <c r="D1038" s="391"/>
    </row>
    <row r="1039" ht="41.1" customHeight="1" spans="1:4">
      <c r="A1039" s="392" t="s">
        <v>854</v>
      </c>
      <c r="B1039" s="393"/>
      <c r="C1039" s="393"/>
      <c r="D1039" s="391"/>
    </row>
    <row r="1040" ht="24.95" customHeight="1" spans="1:4">
      <c r="A1040" s="392" t="s">
        <v>855</v>
      </c>
      <c r="B1040" s="393"/>
      <c r="C1040" s="393"/>
      <c r="D1040" s="391"/>
    </row>
    <row r="1041" ht="24.95" customHeight="1" spans="1:4">
      <c r="A1041" s="392" t="s">
        <v>856</v>
      </c>
      <c r="B1041" s="393"/>
      <c r="C1041" s="393"/>
      <c r="D1041" s="391"/>
    </row>
    <row r="1042" ht="24.95" customHeight="1" spans="1:4">
      <c r="A1042" s="392" t="s">
        <v>802</v>
      </c>
      <c r="B1042" s="393"/>
      <c r="C1042" s="393"/>
      <c r="D1042" s="391"/>
    </row>
    <row r="1043" ht="24.95" customHeight="1" spans="1:4">
      <c r="A1043" s="392" t="s">
        <v>857</v>
      </c>
      <c r="B1043" s="393"/>
      <c r="C1043" s="393"/>
      <c r="D1043" s="391"/>
    </row>
    <row r="1044" ht="24.95" customHeight="1" spans="1:4">
      <c r="A1044" s="392" t="s">
        <v>858</v>
      </c>
      <c r="B1044" s="393"/>
      <c r="C1044" s="393"/>
      <c r="D1044" s="391"/>
    </row>
    <row r="1045" ht="24.95" customHeight="1" spans="1:4">
      <c r="A1045" s="389" t="s">
        <v>859</v>
      </c>
      <c r="B1045" s="395">
        <f>SUM(B1046:B1051)</f>
        <v>0</v>
      </c>
      <c r="C1045" s="395">
        <f>SUM(C1046:C1051)</f>
        <v>0</v>
      </c>
      <c r="D1045" s="391"/>
    </row>
    <row r="1046" ht="24.95" customHeight="1" spans="1:4">
      <c r="A1046" s="392" t="s">
        <v>90</v>
      </c>
      <c r="B1046" s="393"/>
      <c r="C1046" s="393"/>
      <c r="D1046" s="391"/>
    </row>
    <row r="1047" ht="24.95" customHeight="1" spans="1:4">
      <c r="A1047" s="392" t="s">
        <v>91</v>
      </c>
      <c r="B1047" s="393"/>
      <c r="C1047" s="393"/>
      <c r="D1047" s="391"/>
    </row>
    <row r="1048" ht="24.95" customHeight="1" spans="1:4">
      <c r="A1048" s="392" t="s">
        <v>92</v>
      </c>
      <c r="B1048" s="396"/>
      <c r="C1048" s="396"/>
      <c r="D1048" s="391"/>
    </row>
    <row r="1049" ht="24.95" customHeight="1" spans="1:4">
      <c r="A1049" s="392" t="s">
        <v>860</v>
      </c>
      <c r="B1049" s="393"/>
      <c r="C1049" s="393"/>
      <c r="D1049" s="391"/>
    </row>
    <row r="1050" ht="24.95" customHeight="1" spans="1:4">
      <c r="A1050" s="392" t="s">
        <v>861</v>
      </c>
      <c r="B1050" s="393"/>
      <c r="C1050" s="393"/>
      <c r="D1050" s="391"/>
    </row>
    <row r="1051" ht="24.95" customHeight="1" spans="1:4">
      <c r="A1051" s="392" t="s">
        <v>862</v>
      </c>
      <c r="B1051" s="393"/>
      <c r="C1051" s="393"/>
      <c r="D1051" s="391"/>
    </row>
    <row r="1052" ht="24.95" customHeight="1" spans="1:4">
      <c r="A1052" s="389" t="s">
        <v>863</v>
      </c>
      <c r="B1052" s="395">
        <f>SUM(B1053:B1058)</f>
        <v>0</v>
      </c>
      <c r="C1052" s="395">
        <f>SUM(C1053:C1058)</f>
        <v>0</v>
      </c>
      <c r="D1052" s="391"/>
    </row>
    <row r="1053" ht="24.95" customHeight="1" spans="1:4">
      <c r="A1053" s="392" t="s">
        <v>90</v>
      </c>
      <c r="B1053" s="393"/>
      <c r="C1053" s="393"/>
      <c r="D1053" s="391"/>
    </row>
    <row r="1054" ht="24.95" customHeight="1" spans="1:4">
      <c r="A1054" s="392" t="s">
        <v>91</v>
      </c>
      <c r="B1054" s="393"/>
      <c r="C1054" s="393"/>
      <c r="D1054" s="391"/>
    </row>
    <row r="1055" ht="24.95" customHeight="1" spans="1:4">
      <c r="A1055" s="392" t="s">
        <v>92</v>
      </c>
      <c r="B1055" s="393"/>
      <c r="C1055" s="393"/>
      <c r="D1055" s="391"/>
    </row>
    <row r="1056" ht="24.95" customHeight="1" spans="1:4">
      <c r="A1056" s="392" t="s">
        <v>864</v>
      </c>
      <c r="B1056" s="393"/>
      <c r="C1056" s="393"/>
      <c r="D1056" s="391"/>
    </row>
    <row r="1057" ht="24.95" customHeight="1" spans="1:4">
      <c r="A1057" s="392" t="s">
        <v>865</v>
      </c>
      <c r="B1057" s="393"/>
      <c r="C1057" s="393"/>
      <c r="D1057" s="391"/>
    </row>
    <row r="1058" ht="39" customHeight="1" spans="1:4">
      <c r="A1058" s="392" t="s">
        <v>866</v>
      </c>
      <c r="B1058" s="393"/>
      <c r="C1058" s="393"/>
      <c r="D1058" s="391"/>
    </row>
    <row r="1059" ht="24.95" customHeight="1" spans="1:4">
      <c r="A1059" s="389" t="s">
        <v>867</v>
      </c>
      <c r="B1059" s="395">
        <f>SUM(B1060:B1064)</f>
        <v>0</v>
      </c>
      <c r="C1059" s="395">
        <f>SUM(C1060:C1064)</f>
        <v>0</v>
      </c>
      <c r="D1059" s="391"/>
    </row>
    <row r="1060" ht="24.95" customHeight="1" spans="1:4">
      <c r="A1060" s="392" t="s">
        <v>868</v>
      </c>
      <c r="B1060" s="393"/>
      <c r="C1060" s="393"/>
      <c r="D1060" s="391"/>
    </row>
    <row r="1061" ht="24.95" customHeight="1" spans="1:4">
      <c r="A1061" s="392" t="s">
        <v>869</v>
      </c>
      <c r="B1061" s="393"/>
      <c r="C1061" s="393"/>
      <c r="D1061" s="391"/>
    </row>
    <row r="1062" ht="24.95" customHeight="1" spans="1:4">
      <c r="A1062" s="392" t="s">
        <v>870</v>
      </c>
      <c r="B1062" s="393"/>
      <c r="C1062" s="393"/>
      <c r="D1062" s="391"/>
    </row>
    <row r="1063" ht="42" customHeight="1" spans="1:4">
      <c r="A1063" s="392" t="s">
        <v>871</v>
      </c>
      <c r="B1063" s="393"/>
      <c r="C1063" s="393"/>
      <c r="D1063" s="391"/>
    </row>
    <row r="1064" ht="24.95" customHeight="1" spans="1:4">
      <c r="A1064" s="392" t="s">
        <v>872</v>
      </c>
      <c r="B1064" s="396"/>
      <c r="C1064" s="396"/>
      <c r="D1064" s="391"/>
    </row>
    <row r="1065" ht="24.95" customHeight="1" spans="1:4">
      <c r="A1065" s="389" t="s">
        <v>228</v>
      </c>
      <c r="B1065" s="390"/>
      <c r="C1065" s="390"/>
      <c r="D1065" s="391"/>
    </row>
    <row r="1066" ht="24.95" customHeight="1" spans="1:4">
      <c r="A1066" s="389" t="s">
        <v>56</v>
      </c>
      <c r="B1066" s="395">
        <f>SUM(B1067,B1077,B1083)</f>
        <v>346</v>
      </c>
      <c r="C1066" s="395">
        <f>SUM(C1067,C1077,C1083)</f>
        <v>314</v>
      </c>
      <c r="D1066" s="391">
        <f t="shared" si="16"/>
        <v>-0.092485549132948</v>
      </c>
    </row>
    <row r="1067" ht="24.95" customHeight="1" spans="1:4">
      <c r="A1067" s="389" t="s">
        <v>873</v>
      </c>
      <c r="B1067" s="395">
        <f>SUM(B1068:B1076)</f>
        <v>346</v>
      </c>
      <c r="C1067" s="395">
        <f>SUM(C1068:C1076)</f>
        <v>314</v>
      </c>
      <c r="D1067" s="391">
        <f t="shared" si="16"/>
        <v>-0.092485549132948</v>
      </c>
    </row>
    <row r="1068" ht="24.95" customHeight="1" spans="1:4">
      <c r="A1068" s="392" t="s">
        <v>90</v>
      </c>
      <c r="B1068" s="393">
        <v>346</v>
      </c>
      <c r="C1068" s="393">
        <v>314</v>
      </c>
      <c r="D1068" s="391">
        <f t="shared" si="16"/>
        <v>-0.092485549132948</v>
      </c>
    </row>
    <row r="1069" ht="24.95" customHeight="1" spans="1:4">
      <c r="A1069" s="392" t="s">
        <v>91</v>
      </c>
      <c r="B1069" s="393"/>
      <c r="C1069" s="393"/>
      <c r="D1069" s="391"/>
    </row>
    <row r="1070" ht="24.95" customHeight="1" spans="1:4">
      <c r="A1070" s="392" t="s">
        <v>92</v>
      </c>
      <c r="B1070" s="396"/>
      <c r="C1070" s="396"/>
      <c r="D1070" s="391"/>
    </row>
    <row r="1071" ht="24.95" customHeight="1" spans="1:4">
      <c r="A1071" s="392" t="s">
        <v>874</v>
      </c>
      <c r="B1071" s="393"/>
      <c r="C1071" s="393"/>
      <c r="D1071" s="391"/>
    </row>
    <row r="1072" ht="24.95" customHeight="1" spans="1:4">
      <c r="A1072" s="392" t="s">
        <v>875</v>
      </c>
      <c r="B1072" s="393"/>
      <c r="C1072" s="393"/>
      <c r="D1072" s="391"/>
    </row>
    <row r="1073" ht="24.95" customHeight="1" spans="1:4">
      <c r="A1073" s="392" t="s">
        <v>876</v>
      </c>
      <c r="B1073" s="393"/>
      <c r="C1073" s="393"/>
      <c r="D1073" s="391"/>
    </row>
    <row r="1074" ht="24.95" customHeight="1" spans="1:4">
      <c r="A1074" s="392" t="s">
        <v>877</v>
      </c>
      <c r="B1074" s="393"/>
      <c r="C1074" s="393"/>
      <c r="D1074" s="391"/>
    </row>
    <row r="1075" ht="24.95" customHeight="1" spans="1:4">
      <c r="A1075" s="392" t="s">
        <v>99</v>
      </c>
      <c r="B1075" s="393"/>
      <c r="C1075" s="393"/>
      <c r="D1075" s="391"/>
    </row>
    <row r="1076" ht="24.95" customHeight="1" spans="1:4">
      <c r="A1076" s="392" t="s">
        <v>878</v>
      </c>
      <c r="B1076" s="393"/>
      <c r="C1076" s="393"/>
      <c r="D1076" s="391"/>
    </row>
    <row r="1077" ht="24.95" customHeight="1" spans="1:4">
      <c r="A1077" s="389" t="s">
        <v>879</v>
      </c>
      <c r="B1077" s="395">
        <f>SUM(B1078:B1082)</f>
        <v>0</v>
      </c>
      <c r="C1077" s="395">
        <f>SUM(C1078:C1082)</f>
        <v>0</v>
      </c>
      <c r="D1077" s="391"/>
    </row>
    <row r="1078" ht="24.95" customHeight="1" spans="1:4">
      <c r="A1078" s="392" t="s">
        <v>90</v>
      </c>
      <c r="B1078" s="393"/>
      <c r="C1078" s="393"/>
      <c r="D1078" s="391"/>
    </row>
    <row r="1079" ht="24.95" customHeight="1" spans="1:4">
      <c r="A1079" s="392" t="s">
        <v>91</v>
      </c>
      <c r="B1079" s="393"/>
      <c r="C1079" s="393"/>
      <c r="D1079" s="391"/>
    </row>
    <row r="1080" ht="24.95" customHeight="1" spans="1:4">
      <c r="A1080" s="392" t="s">
        <v>92</v>
      </c>
      <c r="B1080" s="393"/>
      <c r="C1080" s="393"/>
      <c r="D1080" s="391"/>
    </row>
    <row r="1081" ht="24.95" customHeight="1" spans="1:4">
      <c r="A1081" s="392" t="s">
        <v>880</v>
      </c>
      <c r="B1081" s="393"/>
      <c r="C1081" s="393"/>
      <c r="D1081" s="391"/>
    </row>
    <row r="1082" ht="24.95" customHeight="1" spans="1:4">
      <c r="A1082" s="392" t="s">
        <v>881</v>
      </c>
      <c r="B1082" s="393"/>
      <c r="C1082" s="393"/>
      <c r="D1082" s="391"/>
    </row>
    <row r="1083" ht="24.95" customHeight="1" spans="1:4">
      <c r="A1083" s="389" t="s">
        <v>882</v>
      </c>
      <c r="B1083" s="395">
        <f>SUM(B1084:B1085)</f>
        <v>0</v>
      </c>
      <c r="C1083" s="395">
        <f>SUM(C1084:C1085)</f>
        <v>0</v>
      </c>
      <c r="D1083" s="391"/>
    </row>
    <row r="1084" ht="24.95" customHeight="1" spans="1:4">
      <c r="A1084" s="392" t="s">
        <v>883</v>
      </c>
      <c r="B1084" s="396"/>
      <c r="C1084" s="396"/>
      <c r="D1084" s="391"/>
    </row>
    <row r="1085" ht="24.95" customHeight="1" spans="1:4">
      <c r="A1085" s="392" t="s">
        <v>884</v>
      </c>
      <c r="B1085" s="393"/>
      <c r="C1085" s="393"/>
      <c r="D1085" s="391"/>
    </row>
    <row r="1086" ht="24.95" customHeight="1" spans="1:4">
      <c r="A1086" s="389" t="s">
        <v>228</v>
      </c>
      <c r="B1086" s="395"/>
      <c r="C1086" s="395"/>
      <c r="D1086" s="391"/>
    </row>
    <row r="1087" ht="24.95" customHeight="1" spans="1:4">
      <c r="A1087" s="389" t="s">
        <v>57</v>
      </c>
      <c r="B1087" s="395">
        <f>SUM(B1088,B1095,B1105,B1111,B1114)</f>
        <v>0</v>
      </c>
      <c r="C1087" s="395">
        <f>SUM(C1088,C1095,C1105,C1111,C1114)</f>
        <v>0</v>
      </c>
      <c r="D1087" s="391"/>
    </row>
    <row r="1088" ht="24.95" customHeight="1" spans="1:4">
      <c r="A1088" s="389" t="s">
        <v>885</v>
      </c>
      <c r="B1088" s="395">
        <f>SUM(B1089:B1094)</f>
        <v>0</v>
      </c>
      <c r="C1088" s="395">
        <f>SUM(C1089:C1094)</f>
        <v>0</v>
      </c>
      <c r="D1088" s="391"/>
    </row>
    <row r="1089" ht="24.95" customHeight="1" spans="1:4">
      <c r="A1089" s="399" t="s">
        <v>90</v>
      </c>
      <c r="B1089" s="393"/>
      <c r="C1089" s="393"/>
      <c r="D1089" s="391"/>
    </row>
    <row r="1090" ht="24.95" customHeight="1" spans="1:4">
      <c r="A1090" s="392" t="s">
        <v>91</v>
      </c>
      <c r="B1090" s="393"/>
      <c r="C1090" s="393"/>
      <c r="D1090" s="391"/>
    </row>
    <row r="1091" ht="24.95" customHeight="1" spans="1:4">
      <c r="A1091" s="392" t="s">
        <v>92</v>
      </c>
      <c r="B1091" s="393"/>
      <c r="C1091" s="393"/>
      <c r="D1091" s="391"/>
    </row>
    <row r="1092" ht="24.95" customHeight="1" spans="1:4">
      <c r="A1092" s="392" t="s">
        <v>886</v>
      </c>
      <c r="B1092" s="393"/>
      <c r="C1092" s="393"/>
      <c r="D1092" s="391"/>
    </row>
    <row r="1093" ht="24.95" customHeight="1" spans="1:4">
      <c r="A1093" s="392" t="s">
        <v>99</v>
      </c>
      <c r="B1093" s="393"/>
      <c r="C1093" s="393"/>
      <c r="D1093" s="391"/>
    </row>
    <row r="1094" ht="24.95" customHeight="1" spans="1:4">
      <c r="A1094" s="392" t="s">
        <v>887</v>
      </c>
      <c r="B1094" s="396"/>
      <c r="C1094" s="396"/>
      <c r="D1094" s="391"/>
    </row>
    <row r="1095" ht="24.95" customHeight="1" spans="1:4">
      <c r="A1095" s="389" t="s">
        <v>888</v>
      </c>
      <c r="B1095" s="390">
        <f>SUM(B1096:B1104)</f>
        <v>0</v>
      </c>
      <c r="C1095" s="390">
        <f>SUM(C1096:C1104)</f>
        <v>0</v>
      </c>
      <c r="D1095" s="391"/>
    </row>
    <row r="1096" ht="24.95" customHeight="1" spans="1:4">
      <c r="A1096" s="392" t="s">
        <v>889</v>
      </c>
      <c r="B1096" s="396"/>
      <c r="C1096" s="396"/>
      <c r="D1096" s="391"/>
    </row>
    <row r="1097" ht="24.95" customHeight="1" spans="1:4">
      <c r="A1097" s="392" t="s">
        <v>890</v>
      </c>
      <c r="B1097" s="396"/>
      <c r="C1097" s="396"/>
      <c r="D1097" s="391"/>
    </row>
    <row r="1098" ht="24.95" customHeight="1" spans="1:4">
      <c r="A1098" s="392" t="s">
        <v>891</v>
      </c>
      <c r="B1098" s="396"/>
      <c r="C1098" s="396"/>
      <c r="D1098" s="391"/>
    </row>
    <row r="1099" ht="24.95" customHeight="1" spans="1:4">
      <c r="A1099" s="392" t="s">
        <v>892</v>
      </c>
      <c r="B1099" s="396"/>
      <c r="C1099" s="396"/>
      <c r="D1099" s="391"/>
    </row>
    <row r="1100" ht="24.95" customHeight="1" spans="1:4">
      <c r="A1100" s="392" t="s">
        <v>893</v>
      </c>
      <c r="B1100" s="396"/>
      <c r="C1100" s="396"/>
      <c r="D1100" s="391"/>
    </row>
    <row r="1101" ht="24.95" customHeight="1" spans="1:4">
      <c r="A1101" s="392" t="s">
        <v>894</v>
      </c>
      <c r="B1101" s="396"/>
      <c r="C1101" s="396"/>
      <c r="D1101" s="391"/>
    </row>
    <row r="1102" ht="24.95" customHeight="1" spans="1:4">
      <c r="A1102" s="392" t="s">
        <v>895</v>
      </c>
      <c r="B1102" s="396"/>
      <c r="C1102" s="396"/>
      <c r="D1102" s="391"/>
    </row>
    <row r="1103" ht="24.95" customHeight="1" spans="1:4">
      <c r="A1103" s="392" t="s">
        <v>896</v>
      </c>
      <c r="B1103" s="396"/>
      <c r="C1103" s="396"/>
      <c r="D1103" s="391"/>
    </row>
    <row r="1104" ht="24.95" customHeight="1" spans="1:4">
      <c r="A1104" s="392" t="s">
        <v>897</v>
      </c>
      <c r="B1104" s="396"/>
      <c r="C1104" s="396"/>
      <c r="D1104" s="391"/>
    </row>
    <row r="1105" ht="24.95" customHeight="1" spans="1:4">
      <c r="A1105" s="389" t="s">
        <v>898</v>
      </c>
      <c r="B1105" s="395">
        <f>SUM(B1106:B1110)</f>
        <v>0</v>
      </c>
      <c r="C1105" s="395">
        <f>SUM(C1106:C1110)</f>
        <v>0</v>
      </c>
      <c r="D1105" s="391"/>
    </row>
    <row r="1106" ht="24.95" customHeight="1" spans="1:4">
      <c r="A1106" s="392" t="s">
        <v>899</v>
      </c>
      <c r="B1106" s="393"/>
      <c r="C1106" s="393"/>
      <c r="D1106" s="391"/>
    </row>
    <row r="1107" ht="24.95" customHeight="1" spans="1:4">
      <c r="A1107" s="392" t="s">
        <v>900</v>
      </c>
      <c r="B1107" s="393"/>
      <c r="C1107" s="393"/>
      <c r="D1107" s="391"/>
    </row>
    <row r="1108" ht="24.95" customHeight="1" spans="1:4">
      <c r="A1108" s="392" t="s">
        <v>901</v>
      </c>
      <c r="B1108" s="393"/>
      <c r="C1108" s="393"/>
      <c r="D1108" s="391"/>
    </row>
    <row r="1109" ht="24.95" customHeight="1" spans="1:4">
      <c r="A1109" s="392" t="s">
        <v>902</v>
      </c>
      <c r="B1109" s="393"/>
      <c r="C1109" s="393"/>
      <c r="D1109" s="391"/>
    </row>
    <row r="1110" ht="24.95" customHeight="1" spans="1:4">
      <c r="A1110" s="392" t="s">
        <v>903</v>
      </c>
      <c r="B1110" s="393"/>
      <c r="C1110" s="393"/>
      <c r="D1110" s="391"/>
    </row>
    <row r="1111" ht="24.95" customHeight="1" spans="1:4">
      <c r="A1111" s="389" t="s">
        <v>904</v>
      </c>
      <c r="B1111" s="395">
        <f>SUM(B1112:B1113)</f>
        <v>0</v>
      </c>
      <c r="C1111" s="395">
        <f>SUM(C1112:C1113)</f>
        <v>0</v>
      </c>
      <c r="D1111" s="391"/>
    </row>
    <row r="1112" ht="24.95" customHeight="1" spans="1:4">
      <c r="A1112" s="392" t="s">
        <v>905</v>
      </c>
      <c r="B1112" s="393"/>
      <c r="C1112" s="393"/>
      <c r="D1112" s="391"/>
    </row>
    <row r="1113" ht="24.95" customHeight="1" spans="1:4">
      <c r="A1113" s="392" t="s">
        <v>906</v>
      </c>
      <c r="B1113" s="393"/>
      <c r="C1113" s="393"/>
      <c r="D1113" s="391"/>
    </row>
    <row r="1114" ht="24.95" customHeight="1" spans="1:4">
      <c r="A1114" s="389" t="s">
        <v>907</v>
      </c>
      <c r="B1114" s="390"/>
      <c r="C1114" s="390"/>
      <c r="D1114" s="391"/>
    </row>
    <row r="1115" ht="24.95" customHeight="1" spans="1:4">
      <c r="A1115" s="389" t="s">
        <v>58</v>
      </c>
      <c r="B1115" s="395"/>
      <c r="C1115" s="395"/>
      <c r="D1115" s="391"/>
    </row>
    <row r="1116" ht="24.95" customHeight="1" spans="1:4">
      <c r="A1116" s="389" t="s">
        <v>908</v>
      </c>
      <c r="B1116" s="395"/>
      <c r="C1116" s="395"/>
      <c r="D1116" s="391"/>
    </row>
    <row r="1117" ht="24.95" customHeight="1" spans="1:4">
      <c r="A1117" s="389" t="s">
        <v>909</v>
      </c>
      <c r="B1117" s="395"/>
      <c r="C1117" s="395"/>
      <c r="D1117" s="391"/>
    </row>
    <row r="1118" ht="24.95" customHeight="1" spans="1:4">
      <c r="A1118" s="389" t="s">
        <v>910</v>
      </c>
      <c r="B1118" s="395"/>
      <c r="C1118" s="395"/>
      <c r="D1118" s="391"/>
    </row>
    <row r="1119" ht="24.95" customHeight="1" spans="1:4">
      <c r="A1119" s="389" t="s">
        <v>911</v>
      </c>
      <c r="B1119" s="395"/>
      <c r="C1119" s="395"/>
      <c r="D1119" s="391"/>
    </row>
    <row r="1120" ht="24.95" customHeight="1" spans="1:4">
      <c r="A1120" s="389" t="s">
        <v>912</v>
      </c>
      <c r="B1120" s="395"/>
      <c r="C1120" s="395"/>
      <c r="D1120" s="391"/>
    </row>
    <row r="1121" ht="24.95" customHeight="1" spans="1:4">
      <c r="A1121" s="389" t="s">
        <v>913</v>
      </c>
      <c r="B1121" s="390"/>
      <c r="C1121" s="390"/>
      <c r="D1121" s="391"/>
    </row>
    <row r="1122" ht="24.95" customHeight="1" spans="1:4">
      <c r="A1122" s="389" t="s">
        <v>914</v>
      </c>
      <c r="B1122" s="395"/>
      <c r="C1122" s="395"/>
      <c r="D1122" s="391"/>
    </row>
    <row r="1123" ht="24.95" customHeight="1" spans="1:4">
      <c r="A1123" s="389" t="s">
        <v>915</v>
      </c>
      <c r="B1123" s="395"/>
      <c r="C1123" s="395"/>
      <c r="D1123" s="391"/>
    </row>
    <row r="1124" ht="24.95" customHeight="1" spans="1:4">
      <c r="A1124" s="389" t="s">
        <v>916</v>
      </c>
      <c r="B1124" s="395"/>
      <c r="C1124" s="395"/>
      <c r="D1124" s="391"/>
    </row>
    <row r="1125" ht="24.95" customHeight="1" spans="1:4">
      <c r="A1125" s="389" t="s">
        <v>59</v>
      </c>
      <c r="B1125" s="395">
        <f>SUM(B1126,B1153,B1168)</f>
        <v>7354</v>
      </c>
      <c r="C1125" s="395">
        <f>SUM(C1126,C1153,C1168)</f>
        <v>4542</v>
      </c>
      <c r="D1125" s="391">
        <f t="shared" ref="D1125:D1152" si="17">(C1125-B1125)/B1125</f>
        <v>-0.382376937720968</v>
      </c>
    </row>
    <row r="1126" ht="24.95" customHeight="1" spans="1:4">
      <c r="A1126" s="389" t="s">
        <v>917</v>
      </c>
      <c r="B1126" s="395">
        <f>SUM(B1127:B1152)</f>
        <v>7239</v>
      </c>
      <c r="C1126" s="395">
        <f>SUM(C1127:C1152)</f>
        <v>4427</v>
      </c>
      <c r="D1126" s="391">
        <f t="shared" si="17"/>
        <v>-0.388451443569554</v>
      </c>
    </row>
    <row r="1127" ht="24.95" customHeight="1" spans="1:4">
      <c r="A1127" s="392" t="s">
        <v>90</v>
      </c>
      <c r="B1127" s="393">
        <v>1852</v>
      </c>
      <c r="C1127" s="393">
        <v>1911</v>
      </c>
      <c r="D1127" s="391">
        <f t="shared" si="17"/>
        <v>0.0318574514038877</v>
      </c>
    </row>
    <row r="1128" ht="24.95" customHeight="1" spans="1:4">
      <c r="A1128" s="392" t="s">
        <v>91</v>
      </c>
      <c r="B1128" s="396">
        <v>16</v>
      </c>
      <c r="C1128" s="396"/>
      <c r="D1128" s="391">
        <f t="shared" si="17"/>
        <v>-1</v>
      </c>
    </row>
    <row r="1129" ht="24.95" customHeight="1" spans="1:4">
      <c r="A1129" s="392" t="s">
        <v>92</v>
      </c>
      <c r="B1129" s="396"/>
      <c r="C1129" s="396"/>
      <c r="D1129" s="391"/>
    </row>
    <row r="1130" ht="24.95" customHeight="1" spans="1:4">
      <c r="A1130" s="392" t="s">
        <v>918</v>
      </c>
      <c r="B1130" s="393"/>
      <c r="C1130" s="393"/>
      <c r="D1130" s="391"/>
    </row>
    <row r="1131" ht="24.95" customHeight="1" spans="1:4">
      <c r="A1131" s="392" t="s">
        <v>919</v>
      </c>
      <c r="B1131" s="393">
        <v>183</v>
      </c>
      <c r="C1131" s="393">
        <v>183</v>
      </c>
      <c r="D1131" s="391"/>
    </row>
    <row r="1132" ht="24.95" customHeight="1" spans="1:4">
      <c r="A1132" s="392" t="s">
        <v>920</v>
      </c>
      <c r="B1132" s="393"/>
      <c r="C1132" s="393"/>
      <c r="D1132" s="391"/>
    </row>
    <row r="1133" ht="24.95" customHeight="1" spans="1:4">
      <c r="A1133" s="392" t="s">
        <v>921</v>
      </c>
      <c r="B1133" s="393"/>
      <c r="C1133" s="393"/>
      <c r="D1133" s="391"/>
    </row>
    <row r="1134" ht="24.95" customHeight="1" spans="1:4">
      <c r="A1134" s="392" t="s">
        <v>922</v>
      </c>
      <c r="B1134" s="393"/>
      <c r="C1134" s="393"/>
      <c r="D1134" s="391"/>
    </row>
    <row r="1135" ht="24.95" customHeight="1" spans="1:4">
      <c r="A1135" s="392" t="s">
        <v>923</v>
      </c>
      <c r="B1135" s="393"/>
      <c r="C1135" s="393"/>
      <c r="D1135" s="391"/>
    </row>
    <row r="1136" ht="24.95" customHeight="1" spans="1:4">
      <c r="A1136" s="392" t="s">
        <v>924</v>
      </c>
      <c r="B1136" s="393"/>
      <c r="C1136" s="393"/>
      <c r="D1136" s="391"/>
    </row>
    <row r="1137" ht="24.95" customHeight="1" spans="1:4">
      <c r="A1137" s="392" t="s">
        <v>925</v>
      </c>
      <c r="B1137" s="396"/>
      <c r="C1137" s="396"/>
      <c r="D1137" s="391"/>
    </row>
    <row r="1138" ht="24.95" customHeight="1" spans="1:4">
      <c r="A1138" s="392" t="s">
        <v>926</v>
      </c>
      <c r="B1138" s="393"/>
      <c r="C1138" s="393"/>
      <c r="D1138" s="391"/>
    </row>
    <row r="1139" ht="24.95" customHeight="1" spans="1:4">
      <c r="A1139" s="392" t="s">
        <v>927</v>
      </c>
      <c r="B1139" s="393"/>
      <c r="C1139" s="393"/>
      <c r="D1139" s="391"/>
    </row>
    <row r="1140" ht="24.95" customHeight="1" spans="1:4">
      <c r="A1140" s="392" t="s">
        <v>928</v>
      </c>
      <c r="B1140" s="393"/>
      <c r="C1140" s="393"/>
      <c r="D1140" s="391"/>
    </row>
    <row r="1141" ht="24.95" customHeight="1" spans="1:4">
      <c r="A1141" s="392" t="s">
        <v>929</v>
      </c>
      <c r="B1141" s="393"/>
      <c r="C1141" s="393"/>
      <c r="D1141" s="391"/>
    </row>
    <row r="1142" ht="41.1" customHeight="1" spans="1:4">
      <c r="A1142" s="392" t="s">
        <v>930</v>
      </c>
      <c r="B1142" s="393"/>
      <c r="C1142" s="393"/>
      <c r="D1142" s="391"/>
    </row>
    <row r="1143" ht="24.95" customHeight="1" spans="1:4">
      <c r="A1143" s="392" t="s">
        <v>931</v>
      </c>
      <c r="B1143" s="393"/>
      <c r="C1143" s="393"/>
      <c r="D1143" s="391"/>
    </row>
    <row r="1144" ht="24.95" customHeight="1" spans="1:4">
      <c r="A1144" s="392" t="s">
        <v>932</v>
      </c>
      <c r="B1144" s="393"/>
      <c r="C1144" s="393"/>
      <c r="D1144" s="391"/>
    </row>
    <row r="1145" ht="24.95" customHeight="1" spans="1:4">
      <c r="A1145" s="392" t="s">
        <v>933</v>
      </c>
      <c r="B1145" s="393"/>
      <c r="C1145" s="393"/>
      <c r="D1145" s="391"/>
    </row>
    <row r="1146" ht="24.95" customHeight="1" spans="1:4">
      <c r="A1146" s="392" t="s">
        <v>934</v>
      </c>
      <c r="B1146" s="393"/>
      <c r="C1146" s="393"/>
      <c r="D1146" s="391"/>
    </row>
    <row r="1147" ht="24.95" customHeight="1" spans="1:4">
      <c r="A1147" s="392" t="s">
        <v>935</v>
      </c>
      <c r="B1147" s="393"/>
      <c r="C1147" s="393"/>
      <c r="D1147" s="391"/>
    </row>
    <row r="1148" ht="24.95" customHeight="1" spans="1:4">
      <c r="A1148" s="392" t="s">
        <v>936</v>
      </c>
      <c r="B1148" s="393"/>
      <c r="C1148" s="393"/>
      <c r="D1148" s="391"/>
    </row>
    <row r="1149" ht="24.95" customHeight="1" spans="1:4">
      <c r="A1149" s="392" t="s">
        <v>937</v>
      </c>
      <c r="B1149" s="393"/>
      <c r="C1149" s="393"/>
      <c r="D1149" s="391"/>
    </row>
    <row r="1150" ht="24.95" customHeight="1" spans="1:4">
      <c r="A1150" s="392" t="s">
        <v>938</v>
      </c>
      <c r="B1150" s="393"/>
      <c r="C1150" s="393"/>
      <c r="D1150" s="391"/>
    </row>
    <row r="1151" ht="24.95" customHeight="1" spans="1:4">
      <c r="A1151" s="392" t="s">
        <v>99</v>
      </c>
      <c r="B1151" s="393">
        <v>2888</v>
      </c>
      <c r="C1151" s="393">
        <v>2333</v>
      </c>
      <c r="D1151" s="391">
        <f t="shared" si="17"/>
        <v>-0.192174515235457</v>
      </c>
    </row>
    <row r="1152" ht="24.95" customHeight="1" spans="1:4">
      <c r="A1152" s="392" t="s">
        <v>939</v>
      </c>
      <c r="B1152" s="393">
        <v>2300</v>
      </c>
      <c r="C1152" s="393"/>
      <c r="D1152" s="391">
        <f t="shared" si="17"/>
        <v>-1</v>
      </c>
    </row>
    <row r="1153" ht="24.95" customHeight="1" spans="1:4">
      <c r="A1153" s="389" t="s">
        <v>940</v>
      </c>
      <c r="B1153" s="395">
        <f>SUM(B1154:B1167)</f>
        <v>115</v>
      </c>
      <c r="C1153" s="395">
        <f>SUM(C1154:C1167)</f>
        <v>115</v>
      </c>
      <c r="D1153" s="391"/>
    </row>
    <row r="1154" ht="24.95" customHeight="1" spans="1:4">
      <c r="A1154" s="392" t="s">
        <v>90</v>
      </c>
      <c r="B1154" s="393">
        <v>105</v>
      </c>
      <c r="C1154" s="393">
        <v>105</v>
      </c>
      <c r="D1154" s="391"/>
    </row>
    <row r="1155" ht="24.95" customHeight="1" spans="1:4">
      <c r="A1155" s="392" t="s">
        <v>91</v>
      </c>
      <c r="B1155" s="393"/>
      <c r="C1155" s="393"/>
      <c r="D1155" s="391"/>
    </row>
    <row r="1156" ht="24.95" customHeight="1" spans="1:4">
      <c r="A1156" s="392" t="s">
        <v>92</v>
      </c>
      <c r="B1156" s="393"/>
      <c r="C1156" s="393"/>
      <c r="D1156" s="391"/>
    </row>
    <row r="1157" ht="24.95" customHeight="1" spans="1:4">
      <c r="A1157" s="392" t="s">
        <v>941</v>
      </c>
      <c r="B1157" s="393"/>
      <c r="C1157" s="393"/>
      <c r="D1157" s="391"/>
    </row>
    <row r="1158" ht="24.95" customHeight="1" spans="1:4">
      <c r="A1158" s="392" t="s">
        <v>942</v>
      </c>
      <c r="B1158" s="393"/>
      <c r="C1158" s="393"/>
      <c r="D1158" s="391"/>
    </row>
    <row r="1159" ht="24.95" customHeight="1" spans="1:4">
      <c r="A1159" s="392" t="s">
        <v>943</v>
      </c>
      <c r="B1159" s="393"/>
      <c r="C1159" s="393"/>
      <c r="D1159" s="391"/>
    </row>
    <row r="1160" ht="24.95" customHeight="1" spans="1:4">
      <c r="A1160" s="392" t="s">
        <v>944</v>
      </c>
      <c r="B1160" s="396"/>
      <c r="C1160" s="396"/>
      <c r="D1160" s="391"/>
    </row>
    <row r="1161" ht="24.95" customHeight="1" spans="1:4">
      <c r="A1161" s="392" t="s">
        <v>945</v>
      </c>
      <c r="B1161" s="396">
        <v>10</v>
      </c>
      <c r="C1161" s="396">
        <v>10</v>
      </c>
      <c r="D1161" s="391"/>
    </row>
    <row r="1162" ht="24.95" customHeight="1" spans="1:4">
      <c r="A1162" s="392" t="s">
        <v>946</v>
      </c>
      <c r="B1162" s="393"/>
      <c r="C1162" s="393"/>
      <c r="D1162" s="391"/>
    </row>
    <row r="1163" ht="24.95" customHeight="1" spans="1:4">
      <c r="A1163" s="392" t="s">
        <v>947</v>
      </c>
      <c r="B1163" s="393"/>
      <c r="C1163" s="393"/>
      <c r="D1163" s="391"/>
    </row>
    <row r="1164" ht="24.95" customHeight="1" spans="1:4">
      <c r="A1164" s="392" t="s">
        <v>948</v>
      </c>
      <c r="B1164" s="393"/>
      <c r="C1164" s="393"/>
      <c r="D1164" s="391"/>
    </row>
    <row r="1165" ht="24.95" customHeight="1" spans="1:4">
      <c r="A1165" s="392" t="s">
        <v>949</v>
      </c>
      <c r="B1165" s="393"/>
      <c r="C1165" s="393"/>
      <c r="D1165" s="391"/>
    </row>
    <row r="1166" ht="24.95" customHeight="1" spans="1:4">
      <c r="A1166" s="392" t="s">
        <v>950</v>
      </c>
      <c r="B1166" s="393"/>
      <c r="C1166" s="393"/>
      <c r="D1166" s="391"/>
    </row>
    <row r="1167" ht="24.95" customHeight="1" spans="1:4">
      <c r="A1167" s="392" t="s">
        <v>951</v>
      </c>
      <c r="B1167" s="393"/>
      <c r="C1167" s="393"/>
      <c r="D1167" s="391"/>
    </row>
    <row r="1168" ht="24.95" customHeight="1" spans="1:4">
      <c r="A1168" s="389" t="s">
        <v>952</v>
      </c>
      <c r="B1168" s="395"/>
      <c r="C1168" s="395"/>
      <c r="D1168" s="391"/>
    </row>
    <row r="1169" ht="24.95" customHeight="1" spans="1:4">
      <c r="A1169" s="389" t="s">
        <v>228</v>
      </c>
      <c r="B1169" s="395"/>
      <c r="C1169" s="395"/>
      <c r="D1169" s="391"/>
    </row>
    <row r="1170" ht="24.95" customHeight="1" spans="1:4">
      <c r="A1170" s="389" t="s">
        <v>60</v>
      </c>
      <c r="B1170" s="395">
        <f>SUM(B1171,B1182,B1186)</f>
        <v>29055</v>
      </c>
      <c r="C1170" s="395">
        <f>SUM(C1171,C1182,C1186)</f>
        <v>14586</v>
      </c>
      <c r="D1170" s="391">
        <f t="shared" ref="D1170:D1206" si="18">(C1170-B1170)/B1170</f>
        <v>-0.497986577181208</v>
      </c>
    </row>
    <row r="1171" ht="24.95" customHeight="1" spans="1:4">
      <c r="A1171" s="389" t="s">
        <v>953</v>
      </c>
      <c r="B1171" s="395">
        <f>SUM(B1172:B1181)</f>
        <v>15661</v>
      </c>
      <c r="C1171" s="395">
        <f>SUM(C1172:C1181)</f>
        <v>0</v>
      </c>
      <c r="D1171" s="391">
        <f t="shared" si="18"/>
        <v>-1</v>
      </c>
    </row>
    <row r="1172" ht="24.95" customHeight="1" spans="1:4">
      <c r="A1172" s="392" t="s">
        <v>954</v>
      </c>
      <c r="B1172" s="393"/>
      <c r="C1172" s="393"/>
      <c r="D1172" s="391"/>
    </row>
    <row r="1173" ht="24.95" customHeight="1" spans="1:4">
      <c r="A1173" s="392" t="s">
        <v>955</v>
      </c>
      <c r="B1173" s="393"/>
      <c r="C1173" s="393"/>
      <c r="D1173" s="391"/>
    </row>
    <row r="1174" ht="24.95" customHeight="1" spans="1:4">
      <c r="A1174" s="392" t="s">
        <v>956</v>
      </c>
      <c r="B1174" s="393">
        <v>221</v>
      </c>
      <c r="C1174" s="393"/>
      <c r="D1174" s="391">
        <f t="shared" si="18"/>
        <v>-1</v>
      </c>
    </row>
    <row r="1175" ht="24.95" customHeight="1" spans="1:4">
      <c r="A1175" s="392" t="s">
        <v>957</v>
      </c>
      <c r="B1175" s="393"/>
      <c r="C1175" s="393"/>
      <c r="D1175" s="391"/>
    </row>
    <row r="1176" ht="24.95" customHeight="1" spans="1:4">
      <c r="A1176" s="392" t="s">
        <v>958</v>
      </c>
      <c r="B1176" s="393">
        <v>13200</v>
      </c>
      <c r="C1176" s="393"/>
      <c r="D1176" s="391">
        <f t="shared" si="18"/>
        <v>-1</v>
      </c>
    </row>
    <row r="1177" ht="24.95" customHeight="1" spans="1:4">
      <c r="A1177" s="392" t="s">
        <v>959</v>
      </c>
      <c r="B1177" s="393"/>
      <c r="C1177" s="393"/>
      <c r="D1177" s="391"/>
    </row>
    <row r="1178" ht="24.95" customHeight="1" spans="1:4">
      <c r="A1178" s="392" t="s">
        <v>960</v>
      </c>
      <c r="B1178" s="393">
        <v>240</v>
      </c>
      <c r="C1178" s="393"/>
      <c r="D1178" s="391">
        <f t="shared" si="18"/>
        <v>-1</v>
      </c>
    </row>
    <row r="1179" ht="24.95" customHeight="1" spans="1:4">
      <c r="A1179" s="392" t="s">
        <v>961</v>
      </c>
      <c r="B1179" s="393"/>
      <c r="C1179" s="393"/>
      <c r="D1179" s="391"/>
    </row>
    <row r="1180" ht="24.95" customHeight="1" spans="1:4">
      <c r="A1180" s="392" t="s">
        <v>962</v>
      </c>
      <c r="B1180" s="393"/>
      <c r="C1180" s="393"/>
      <c r="D1180" s="391"/>
    </row>
    <row r="1181" ht="24.95" customHeight="1" spans="1:4">
      <c r="A1181" s="392" t="s">
        <v>963</v>
      </c>
      <c r="B1181" s="393">
        <v>2000</v>
      </c>
      <c r="C1181" s="393"/>
      <c r="D1181" s="391">
        <f t="shared" si="18"/>
        <v>-1</v>
      </c>
    </row>
    <row r="1182" ht="24.95" customHeight="1" spans="1:4">
      <c r="A1182" s="389" t="s">
        <v>964</v>
      </c>
      <c r="B1182" s="395">
        <f>SUM(B1183:B1185)</f>
        <v>13394</v>
      </c>
      <c r="C1182" s="395">
        <f>SUM(C1183:C1185)</f>
        <v>14586</v>
      </c>
      <c r="D1182" s="391">
        <f t="shared" si="18"/>
        <v>0.0889950724204868</v>
      </c>
    </row>
    <row r="1183" ht="24.95" customHeight="1" spans="1:4">
      <c r="A1183" s="392" t="s">
        <v>965</v>
      </c>
      <c r="B1183" s="393">
        <v>13391</v>
      </c>
      <c r="C1183" s="393">
        <v>14586</v>
      </c>
      <c r="D1183" s="391">
        <f t="shared" si="18"/>
        <v>0.0892390411470391</v>
      </c>
    </row>
    <row r="1184" ht="24.95" customHeight="1" spans="1:4">
      <c r="A1184" s="392" t="s">
        <v>966</v>
      </c>
      <c r="B1184" s="396"/>
      <c r="C1184" s="396"/>
      <c r="D1184" s="391"/>
    </row>
    <row r="1185" ht="24.95" customHeight="1" spans="1:4">
      <c r="A1185" s="392" t="s">
        <v>967</v>
      </c>
      <c r="B1185" s="393">
        <v>3</v>
      </c>
      <c r="C1185" s="393"/>
      <c r="D1185" s="391">
        <f t="shared" si="18"/>
        <v>-1</v>
      </c>
    </row>
    <row r="1186" ht="24.95" customHeight="1" spans="1:4">
      <c r="A1186" s="389" t="s">
        <v>968</v>
      </c>
      <c r="B1186" s="395">
        <f>SUM(B1187:B1189)</f>
        <v>0</v>
      </c>
      <c r="C1186" s="395"/>
      <c r="D1186" s="391"/>
    </row>
    <row r="1187" ht="24.95" customHeight="1" spans="1:4">
      <c r="A1187" s="392" t="s">
        <v>969</v>
      </c>
      <c r="B1187" s="393"/>
      <c r="C1187" s="393"/>
      <c r="D1187" s="391"/>
    </row>
    <row r="1188" ht="24.95" customHeight="1" spans="1:4">
      <c r="A1188" s="392" t="s">
        <v>970</v>
      </c>
      <c r="B1188" s="393"/>
      <c r="C1188" s="393"/>
      <c r="D1188" s="391"/>
    </row>
    <row r="1189" ht="24.95" customHeight="1" spans="1:4">
      <c r="A1189" s="392" t="s">
        <v>971</v>
      </c>
      <c r="B1189" s="393"/>
      <c r="C1189" s="393"/>
      <c r="D1189" s="391"/>
    </row>
    <row r="1190" ht="24.95" customHeight="1" spans="1:4">
      <c r="A1190" s="389" t="s">
        <v>228</v>
      </c>
      <c r="B1190" s="395"/>
      <c r="C1190" s="395"/>
      <c r="D1190" s="391"/>
    </row>
    <row r="1191" ht="24.95" customHeight="1" spans="1:4">
      <c r="A1191" s="389" t="s">
        <v>61</v>
      </c>
      <c r="B1191" s="395">
        <f>SUM(B1192,B1207,B1221,B1226,B1232)</f>
        <v>677</v>
      </c>
      <c r="C1191" s="395">
        <f>SUM(C1192,C1207,C1221,C1226,C1232)</f>
        <v>379</v>
      </c>
      <c r="D1191" s="391">
        <f t="shared" si="18"/>
        <v>-0.440177252584934</v>
      </c>
    </row>
    <row r="1192" ht="24.95" customHeight="1" spans="1:4">
      <c r="A1192" s="389" t="s">
        <v>972</v>
      </c>
      <c r="B1192" s="395">
        <f>SUM(B1193:B1206)</f>
        <v>677</v>
      </c>
      <c r="C1192" s="395">
        <f>SUM(C1193:C1206)</f>
        <v>379</v>
      </c>
      <c r="D1192" s="391">
        <f t="shared" si="18"/>
        <v>-0.440177252584934</v>
      </c>
    </row>
    <row r="1193" ht="24.95" customHeight="1" spans="1:4">
      <c r="A1193" s="392" t="s">
        <v>90</v>
      </c>
      <c r="B1193" s="393">
        <v>176</v>
      </c>
      <c r="C1193" s="393">
        <v>179</v>
      </c>
      <c r="D1193" s="391">
        <f t="shared" si="18"/>
        <v>0.0170454545454545</v>
      </c>
    </row>
    <row r="1194" ht="24.95" customHeight="1" spans="1:4">
      <c r="A1194" s="392" t="s">
        <v>91</v>
      </c>
      <c r="B1194" s="393"/>
      <c r="C1194" s="393"/>
      <c r="D1194" s="391"/>
    </row>
    <row r="1195" ht="24.95" customHeight="1" spans="1:4">
      <c r="A1195" s="392" t="s">
        <v>92</v>
      </c>
      <c r="B1195" s="393"/>
      <c r="C1195" s="393"/>
      <c r="D1195" s="391"/>
    </row>
    <row r="1196" ht="24.95" customHeight="1" spans="1:4">
      <c r="A1196" s="392" t="s">
        <v>973</v>
      </c>
      <c r="B1196" s="393"/>
      <c r="C1196" s="393"/>
      <c r="D1196" s="391"/>
    </row>
    <row r="1197" ht="24.95" customHeight="1" spans="1:4">
      <c r="A1197" s="392" t="s">
        <v>974</v>
      </c>
      <c r="B1197" s="393"/>
      <c r="C1197" s="393"/>
      <c r="D1197" s="391"/>
    </row>
    <row r="1198" ht="24.95" customHeight="1" spans="1:4">
      <c r="A1198" s="392" t="s">
        <v>975</v>
      </c>
      <c r="B1198" s="393"/>
      <c r="C1198" s="393"/>
      <c r="D1198" s="391"/>
    </row>
    <row r="1199" ht="24.95" customHeight="1" spans="1:4">
      <c r="A1199" s="392" t="s">
        <v>976</v>
      </c>
      <c r="B1199" s="393"/>
      <c r="C1199" s="393"/>
      <c r="D1199" s="391"/>
    </row>
    <row r="1200" ht="24.95" customHeight="1" spans="1:4">
      <c r="A1200" s="392" t="s">
        <v>977</v>
      </c>
      <c r="B1200" s="393"/>
      <c r="C1200" s="393"/>
      <c r="D1200" s="391"/>
    </row>
    <row r="1201" ht="24.95" customHeight="1" spans="1:4">
      <c r="A1201" s="392" t="s">
        <v>978</v>
      </c>
      <c r="B1201" s="393"/>
      <c r="C1201" s="393"/>
      <c r="D1201" s="391"/>
    </row>
    <row r="1202" ht="24.95" customHeight="1" spans="1:4">
      <c r="A1202" s="392" t="s">
        <v>979</v>
      </c>
      <c r="B1202" s="393"/>
      <c r="C1202" s="393"/>
      <c r="D1202" s="391"/>
    </row>
    <row r="1203" ht="24.95" customHeight="1" spans="1:4">
      <c r="A1203" s="392" t="s">
        <v>980</v>
      </c>
      <c r="B1203" s="393"/>
      <c r="C1203" s="393"/>
      <c r="D1203" s="391"/>
    </row>
    <row r="1204" ht="24.95" customHeight="1" spans="1:4">
      <c r="A1204" s="392" t="s">
        <v>981</v>
      </c>
      <c r="B1204" s="393"/>
      <c r="C1204" s="393"/>
      <c r="D1204" s="391"/>
    </row>
    <row r="1205" ht="24.95" customHeight="1" spans="1:4">
      <c r="A1205" s="392" t="s">
        <v>99</v>
      </c>
      <c r="B1205" s="396"/>
      <c r="C1205" s="396"/>
      <c r="D1205" s="391"/>
    </row>
    <row r="1206" ht="24.95" customHeight="1" spans="1:4">
      <c r="A1206" s="392" t="s">
        <v>982</v>
      </c>
      <c r="B1206" s="393">
        <v>501</v>
      </c>
      <c r="C1206" s="393">
        <v>200</v>
      </c>
      <c r="D1206" s="391">
        <f t="shared" si="18"/>
        <v>-0.600798403193613</v>
      </c>
    </row>
    <row r="1207" ht="24.95" customHeight="1" spans="1:4">
      <c r="A1207" s="389" t="s">
        <v>983</v>
      </c>
      <c r="B1207" s="395">
        <f>SUM(B1208:B1220)</f>
        <v>0</v>
      </c>
      <c r="C1207" s="395">
        <f>SUM(C1208:C1220)</f>
        <v>0</v>
      </c>
      <c r="D1207" s="391"/>
    </row>
    <row r="1208" ht="24.95" customHeight="1" spans="1:4">
      <c r="A1208" s="392" t="s">
        <v>90</v>
      </c>
      <c r="B1208" s="393"/>
      <c r="C1208" s="393"/>
      <c r="D1208" s="391"/>
    </row>
    <row r="1209" ht="24.95" customHeight="1" spans="1:4">
      <c r="A1209" s="392" t="s">
        <v>91</v>
      </c>
      <c r="B1209" s="393"/>
      <c r="C1209" s="393"/>
      <c r="D1209" s="391"/>
    </row>
    <row r="1210" ht="24.95" customHeight="1" spans="1:4">
      <c r="A1210" s="392" t="s">
        <v>92</v>
      </c>
      <c r="B1210" s="393"/>
      <c r="C1210" s="393"/>
      <c r="D1210" s="391"/>
    </row>
    <row r="1211" ht="24.95" customHeight="1" spans="1:4">
      <c r="A1211" s="392" t="s">
        <v>984</v>
      </c>
      <c r="B1211" s="393"/>
      <c r="C1211" s="393"/>
      <c r="D1211" s="391"/>
    </row>
    <row r="1212" ht="24.95" customHeight="1" spans="1:4">
      <c r="A1212" s="392" t="s">
        <v>985</v>
      </c>
      <c r="B1212" s="393"/>
      <c r="C1212" s="393"/>
      <c r="D1212" s="391"/>
    </row>
    <row r="1213" ht="24.95" customHeight="1" spans="1:4">
      <c r="A1213" s="392" t="s">
        <v>986</v>
      </c>
      <c r="B1213" s="393"/>
      <c r="C1213" s="393"/>
      <c r="D1213" s="391"/>
    </row>
    <row r="1214" ht="24.95" customHeight="1" spans="1:4">
      <c r="A1214" s="392" t="s">
        <v>987</v>
      </c>
      <c r="B1214" s="396"/>
      <c r="C1214" s="396"/>
      <c r="D1214" s="391"/>
    </row>
    <row r="1215" ht="24.95" customHeight="1" spans="1:4">
      <c r="A1215" s="392" t="s">
        <v>988</v>
      </c>
      <c r="B1215" s="393"/>
      <c r="C1215" s="393"/>
      <c r="D1215" s="391"/>
    </row>
    <row r="1216" ht="24.95" customHeight="1" spans="1:4">
      <c r="A1216" s="392" t="s">
        <v>989</v>
      </c>
      <c r="B1216" s="393"/>
      <c r="C1216" s="393"/>
      <c r="D1216" s="391"/>
    </row>
    <row r="1217" ht="24.95" customHeight="1" spans="1:4">
      <c r="A1217" s="392" t="s">
        <v>990</v>
      </c>
      <c r="B1217" s="393"/>
      <c r="C1217" s="393"/>
      <c r="D1217" s="391"/>
    </row>
    <row r="1218" ht="24.95" customHeight="1" spans="1:4">
      <c r="A1218" s="392" t="s">
        <v>991</v>
      </c>
      <c r="B1218" s="393"/>
      <c r="C1218" s="393"/>
      <c r="D1218" s="391"/>
    </row>
    <row r="1219" ht="24.95" customHeight="1" spans="1:4">
      <c r="A1219" s="392" t="s">
        <v>99</v>
      </c>
      <c r="B1219" s="393"/>
      <c r="C1219" s="393"/>
      <c r="D1219" s="391"/>
    </row>
    <row r="1220" ht="24.95" customHeight="1" spans="1:4">
      <c r="A1220" s="392" t="s">
        <v>992</v>
      </c>
      <c r="B1220" s="393"/>
      <c r="C1220" s="393"/>
      <c r="D1220" s="391"/>
    </row>
    <row r="1221" ht="24.95" customHeight="1" spans="1:4">
      <c r="A1221" s="389" t="s">
        <v>993</v>
      </c>
      <c r="B1221" s="395">
        <f>SUM(B1222:B1225)</f>
        <v>0</v>
      </c>
      <c r="C1221" s="395">
        <f>SUM(C1222:C1225)</f>
        <v>0</v>
      </c>
      <c r="D1221" s="391"/>
    </row>
    <row r="1222" ht="24.95" customHeight="1" spans="1:4">
      <c r="A1222" s="392" t="s">
        <v>994</v>
      </c>
      <c r="B1222" s="393"/>
      <c r="C1222" s="393"/>
      <c r="D1222" s="391"/>
    </row>
    <row r="1223" ht="24.95" customHeight="1" spans="1:4">
      <c r="A1223" s="392" t="s">
        <v>995</v>
      </c>
      <c r="B1223" s="393"/>
      <c r="C1223" s="393"/>
      <c r="D1223" s="391"/>
    </row>
    <row r="1224" ht="24.95" customHeight="1" spans="1:4">
      <c r="A1224" s="392" t="s">
        <v>996</v>
      </c>
      <c r="B1224" s="393"/>
      <c r="C1224" s="393"/>
      <c r="D1224" s="391"/>
    </row>
    <row r="1225" ht="24.95" customHeight="1" spans="1:4">
      <c r="A1225" s="392" t="s">
        <v>997</v>
      </c>
      <c r="B1225" s="393"/>
      <c r="C1225" s="393"/>
      <c r="D1225" s="391"/>
    </row>
    <row r="1226" ht="24.95" customHeight="1" spans="1:4">
      <c r="A1226" s="389" t="s">
        <v>998</v>
      </c>
      <c r="B1226" s="395">
        <f>SUM(B1227:B1231)</f>
        <v>0</v>
      </c>
      <c r="C1226" s="395">
        <f>SUM(C1227:C1231)</f>
        <v>0</v>
      </c>
      <c r="D1226" s="391"/>
    </row>
    <row r="1227" ht="24.95" customHeight="1" spans="1:4">
      <c r="A1227" s="392" t="s">
        <v>999</v>
      </c>
      <c r="B1227" s="396"/>
      <c r="C1227" s="396"/>
      <c r="D1227" s="391"/>
    </row>
    <row r="1228" ht="24.95" customHeight="1" spans="1:4">
      <c r="A1228" s="392" t="s">
        <v>1000</v>
      </c>
      <c r="B1228" s="393"/>
      <c r="C1228" s="393"/>
      <c r="D1228" s="391"/>
    </row>
    <row r="1229" ht="24.95" customHeight="1" spans="1:4">
      <c r="A1229" s="392" t="s">
        <v>1001</v>
      </c>
      <c r="B1229" s="393"/>
      <c r="C1229" s="393"/>
      <c r="D1229" s="391"/>
    </row>
    <row r="1230" ht="24.95" customHeight="1" spans="1:4">
      <c r="A1230" s="392" t="s">
        <v>1002</v>
      </c>
      <c r="B1230" s="393"/>
      <c r="C1230" s="393"/>
      <c r="D1230" s="391"/>
    </row>
    <row r="1231" ht="24.95" customHeight="1" spans="1:4">
      <c r="A1231" s="392" t="s">
        <v>1003</v>
      </c>
      <c r="B1231" s="393"/>
      <c r="C1231" s="393"/>
      <c r="D1231" s="391"/>
    </row>
    <row r="1232" ht="24.95" customHeight="1" spans="1:4">
      <c r="A1232" s="389" t="s">
        <v>1004</v>
      </c>
      <c r="B1232" s="395">
        <f>SUM(B1233:B1243)</f>
        <v>0</v>
      </c>
      <c r="C1232" s="395">
        <f>SUM(C1233:C1243)</f>
        <v>0</v>
      </c>
      <c r="D1232" s="391"/>
    </row>
    <row r="1233" ht="24.95" customHeight="1" spans="1:4">
      <c r="A1233" s="392" t="s">
        <v>1005</v>
      </c>
      <c r="B1233" s="393"/>
      <c r="C1233" s="393"/>
      <c r="D1233" s="391"/>
    </row>
    <row r="1234" ht="24.95" customHeight="1" spans="1:4">
      <c r="A1234" s="392" t="s">
        <v>1006</v>
      </c>
      <c r="B1234" s="393"/>
      <c r="C1234" s="393"/>
      <c r="D1234" s="391"/>
    </row>
    <row r="1235" ht="24.95" customHeight="1" spans="1:4">
      <c r="A1235" s="392" t="s">
        <v>1007</v>
      </c>
      <c r="B1235" s="393"/>
      <c r="C1235" s="393"/>
      <c r="D1235" s="391"/>
    </row>
    <row r="1236" ht="24.95" customHeight="1" spans="1:4">
      <c r="A1236" s="392" t="s">
        <v>1008</v>
      </c>
      <c r="B1236" s="393"/>
      <c r="C1236" s="393"/>
      <c r="D1236" s="391"/>
    </row>
    <row r="1237" ht="24.95" customHeight="1" spans="1:4">
      <c r="A1237" s="392" t="s">
        <v>1009</v>
      </c>
      <c r="B1237" s="393"/>
      <c r="C1237" s="393"/>
      <c r="D1237" s="391"/>
    </row>
    <row r="1238" ht="24.95" customHeight="1" spans="1:4">
      <c r="A1238" s="392" t="s">
        <v>1010</v>
      </c>
      <c r="B1238" s="393"/>
      <c r="C1238" s="393"/>
      <c r="D1238" s="391"/>
    </row>
    <row r="1239" ht="24.95" customHeight="1" spans="1:4">
      <c r="A1239" s="392" t="s">
        <v>1011</v>
      </c>
      <c r="B1239" s="393"/>
      <c r="C1239" s="393"/>
      <c r="D1239" s="391"/>
    </row>
    <row r="1240" ht="24.95" customHeight="1" spans="1:4">
      <c r="A1240" s="392" t="s">
        <v>1012</v>
      </c>
      <c r="B1240" s="393"/>
      <c r="C1240" s="393"/>
      <c r="D1240" s="391"/>
    </row>
    <row r="1241" ht="24.95" customHeight="1" spans="1:4">
      <c r="A1241" s="392" t="s">
        <v>1013</v>
      </c>
      <c r="B1241" s="393"/>
      <c r="C1241" s="393"/>
      <c r="D1241" s="391"/>
    </row>
    <row r="1242" ht="24.95" customHeight="1" spans="1:4">
      <c r="A1242" s="392" t="s">
        <v>1014</v>
      </c>
      <c r="B1242" s="393"/>
      <c r="C1242" s="393"/>
      <c r="D1242" s="391"/>
    </row>
    <row r="1243" ht="24.95" customHeight="1" spans="1:4">
      <c r="A1243" s="392" t="s">
        <v>1015</v>
      </c>
      <c r="B1243" s="396"/>
      <c r="C1243" s="396"/>
      <c r="D1243" s="391"/>
    </row>
    <row r="1244" ht="24.95" customHeight="1" spans="1:4">
      <c r="A1244" s="389" t="s">
        <v>228</v>
      </c>
      <c r="B1244" s="390"/>
      <c r="C1244" s="390"/>
      <c r="D1244" s="391"/>
    </row>
    <row r="1245" ht="24.95" customHeight="1" spans="1:4">
      <c r="A1245" s="389" t="s">
        <v>62</v>
      </c>
      <c r="B1245" s="390">
        <f>SUM(B1246,B1258,B1264,B1270,B1278,B1291,B1295,B1301)</f>
        <v>6254</v>
      </c>
      <c r="C1245" s="390">
        <f>SUM(C1246,C1258,C1264,C1270,C1278,C1291,C1295,C1301)</f>
        <v>6120</v>
      </c>
      <c r="D1245" s="391">
        <f t="shared" ref="D1245:D1284" si="19">(C1245-B1245)/B1245</f>
        <v>-0.0214262871762072</v>
      </c>
    </row>
    <row r="1246" ht="24.95" customHeight="1" spans="1:4">
      <c r="A1246" s="389" t="s">
        <v>1016</v>
      </c>
      <c r="B1246" s="395">
        <f>SUM(B1247:B1257)</f>
        <v>1658</v>
      </c>
      <c r="C1246" s="395">
        <f>SUM(C1247:C1257)</f>
        <v>1459</v>
      </c>
      <c r="D1246" s="391">
        <f t="shared" si="19"/>
        <v>-0.120024125452352</v>
      </c>
    </row>
    <row r="1247" ht="24.95" customHeight="1" spans="1:4">
      <c r="A1247" s="392" t="s">
        <v>90</v>
      </c>
      <c r="B1247" s="393">
        <v>584</v>
      </c>
      <c r="C1247" s="393">
        <v>588</v>
      </c>
      <c r="D1247" s="391">
        <f t="shared" si="19"/>
        <v>0.00684931506849315</v>
      </c>
    </row>
    <row r="1248" ht="24.95" customHeight="1" spans="1:4">
      <c r="A1248" s="392" t="s">
        <v>91</v>
      </c>
      <c r="B1248" s="393">
        <v>3</v>
      </c>
      <c r="C1248" s="393"/>
      <c r="D1248" s="391">
        <f t="shared" si="19"/>
        <v>-1</v>
      </c>
    </row>
    <row r="1249" ht="24.95" customHeight="1" spans="1:4">
      <c r="A1249" s="392" t="s">
        <v>92</v>
      </c>
      <c r="B1249" s="393"/>
      <c r="C1249" s="393"/>
      <c r="D1249" s="391"/>
    </row>
    <row r="1250" ht="24.95" customHeight="1" spans="1:4">
      <c r="A1250" s="392" t="s">
        <v>1017</v>
      </c>
      <c r="B1250" s="393"/>
      <c r="C1250" s="393"/>
      <c r="D1250" s="391"/>
    </row>
    <row r="1251" ht="24.95" customHeight="1" spans="1:4">
      <c r="A1251" s="392" t="s">
        <v>1018</v>
      </c>
      <c r="B1251" s="393"/>
      <c r="C1251" s="393"/>
      <c r="D1251" s="391"/>
    </row>
    <row r="1252" ht="24.95" customHeight="1" spans="1:4">
      <c r="A1252" s="392" t="s">
        <v>1019</v>
      </c>
      <c r="B1252" s="393">
        <v>1071</v>
      </c>
      <c r="C1252" s="393">
        <v>76</v>
      </c>
      <c r="D1252" s="391">
        <f t="shared" si="19"/>
        <v>-0.929038281979458</v>
      </c>
    </row>
    <row r="1253" ht="24.95" customHeight="1" spans="1:4">
      <c r="A1253" s="392" t="s">
        <v>1020</v>
      </c>
      <c r="B1253" s="393"/>
      <c r="C1253" s="393"/>
      <c r="D1253" s="391"/>
    </row>
    <row r="1254" ht="24.95" customHeight="1" spans="1:4">
      <c r="A1254" s="392" t="s">
        <v>1021</v>
      </c>
      <c r="B1254" s="396"/>
      <c r="C1254" s="396"/>
      <c r="D1254" s="391"/>
    </row>
    <row r="1255" ht="24.95" customHeight="1" spans="1:4">
      <c r="A1255" s="392" t="s">
        <v>1022</v>
      </c>
      <c r="B1255" s="393"/>
      <c r="C1255" s="393"/>
      <c r="D1255" s="391"/>
    </row>
    <row r="1256" ht="24.95" customHeight="1" spans="1:4">
      <c r="A1256" s="392" t="s">
        <v>99</v>
      </c>
      <c r="B1256" s="393"/>
      <c r="C1256" s="393">
        <v>795</v>
      </c>
      <c r="D1256" s="391"/>
    </row>
    <row r="1257" ht="24.95" customHeight="1" spans="1:4">
      <c r="A1257" s="392" t="s">
        <v>1023</v>
      </c>
      <c r="B1257" s="393"/>
      <c r="C1257" s="393"/>
      <c r="D1257" s="391"/>
    </row>
    <row r="1258" ht="24.95" customHeight="1" spans="1:4">
      <c r="A1258" s="389" t="s">
        <v>1024</v>
      </c>
      <c r="B1258" s="390">
        <f>SUM(B1259:B1263)</f>
        <v>429</v>
      </c>
      <c r="C1258" s="390">
        <f>SUM(C1259:C1263)</f>
        <v>428</v>
      </c>
      <c r="D1258" s="391">
        <f t="shared" si="19"/>
        <v>-0.00233100233100233</v>
      </c>
    </row>
    <row r="1259" ht="24.95" customHeight="1" spans="1:4">
      <c r="A1259" s="392" t="s">
        <v>90</v>
      </c>
      <c r="B1259" s="393"/>
      <c r="C1259" s="393"/>
      <c r="D1259" s="391"/>
    </row>
    <row r="1260" ht="24.95" customHeight="1" spans="1:4">
      <c r="A1260" s="392" t="s">
        <v>91</v>
      </c>
      <c r="B1260" s="393"/>
      <c r="C1260" s="393"/>
      <c r="D1260" s="391"/>
    </row>
    <row r="1261" ht="24.95" customHeight="1" spans="1:4">
      <c r="A1261" s="392" t="s">
        <v>92</v>
      </c>
      <c r="B1261" s="393"/>
      <c r="C1261" s="393"/>
      <c r="D1261" s="391"/>
    </row>
    <row r="1262" ht="24.95" customHeight="1" spans="1:4">
      <c r="A1262" s="392" t="s">
        <v>1025</v>
      </c>
      <c r="B1262" s="396">
        <v>429</v>
      </c>
      <c r="C1262" s="396">
        <v>428</v>
      </c>
      <c r="D1262" s="391">
        <f t="shared" si="19"/>
        <v>-0.00233100233100233</v>
      </c>
    </row>
    <row r="1263" ht="24.95" customHeight="1" spans="1:4">
      <c r="A1263" s="392" t="s">
        <v>1026</v>
      </c>
      <c r="B1263" s="396"/>
      <c r="C1263" s="396"/>
      <c r="D1263" s="391"/>
    </row>
    <row r="1264" ht="24.95" customHeight="1" spans="1:4">
      <c r="A1264" s="389" t="s">
        <v>1027</v>
      </c>
      <c r="B1264" s="395">
        <f>SUM(B1265:B1269)</f>
        <v>0</v>
      </c>
      <c r="C1264" s="395">
        <f>SUM(C1265:C1269)</f>
        <v>0</v>
      </c>
      <c r="D1264" s="391"/>
    </row>
    <row r="1265" ht="24.95" customHeight="1" spans="1:4">
      <c r="A1265" s="392" t="s">
        <v>90</v>
      </c>
      <c r="B1265" s="393"/>
      <c r="C1265" s="393"/>
      <c r="D1265" s="391"/>
    </row>
    <row r="1266" ht="24.95" customHeight="1" spans="1:4">
      <c r="A1266" s="392" t="s">
        <v>91</v>
      </c>
      <c r="B1266" s="393"/>
      <c r="C1266" s="393"/>
      <c r="D1266" s="391"/>
    </row>
    <row r="1267" ht="24.95" customHeight="1" spans="1:4">
      <c r="A1267" s="392" t="s">
        <v>92</v>
      </c>
      <c r="B1267" s="393"/>
      <c r="C1267" s="393"/>
      <c r="D1267" s="391"/>
    </row>
    <row r="1268" ht="24.95" customHeight="1" spans="1:4">
      <c r="A1268" s="392" t="s">
        <v>1028</v>
      </c>
      <c r="B1268" s="393"/>
      <c r="C1268" s="393"/>
      <c r="D1268" s="391"/>
    </row>
    <row r="1269" ht="24.95" customHeight="1" spans="1:4">
      <c r="A1269" s="392" t="s">
        <v>1029</v>
      </c>
      <c r="B1269" s="393"/>
      <c r="C1269" s="393"/>
      <c r="D1269" s="391"/>
    </row>
    <row r="1270" ht="24.95" customHeight="1" spans="1:4">
      <c r="A1270" s="389" t="s">
        <v>1030</v>
      </c>
      <c r="B1270" s="395">
        <f>SUM(B1271:B1277)</f>
        <v>0</v>
      </c>
      <c r="C1270" s="395">
        <f>SUM(C1271:C1277)</f>
        <v>0</v>
      </c>
      <c r="D1270" s="391"/>
    </row>
    <row r="1271" ht="24.95" customHeight="1" spans="1:4">
      <c r="A1271" s="392" t="s">
        <v>90</v>
      </c>
      <c r="B1271" s="393"/>
      <c r="C1271" s="393"/>
      <c r="D1271" s="391"/>
    </row>
    <row r="1272" ht="24.95" customHeight="1" spans="1:4">
      <c r="A1272" s="392" t="s">
        <v>91</v>
      </c>
      <c r="B1272" s="393"/>
      <c r="C1272" s="393"/>
      <c r="D1272" s="391"/>
    </row>
    <row r="1273" ht="24.95" customHeight="1" spans="1:4">
      <c r="A1273" s="392" t="s">
        <v>92</v>
      </c>
      <c r="B1273" s="393"/>
      <c r="C1273" s="393"/>
      <c r="D1273" s="391"/>
    </row>
    <row r="1274" ht="24.95" customHeight="1" spans="1:4">
      <c r="A1274" s="392" t="s">
        <v>1031</v>
      </c>
      <c r="B1274" s="393"/>
      <c r="C1274" s="393"/>
      <c r="D1274" s="391"/>
    </row>
    <row r="1275" ht="24.95" customHeight="1" spans="1:4">
      <c r="A1275" s="392" t="s">
        <v>1032</v>
      </c>
      <c r="B1275" s="393"/>
      <c r="C1275" s="393"/>
      <c r="D1275" s="391"/>
    </row>
    <row r="1276" ht="24.95" customHeight="1" spans="1:4">
      <c r="A1276" s="392" t="s">
        <v>99</v>
      </c>
      <c r="B1276" s="393"/>
      <c r="C1276" s="393"/>
      <c r="D1276" s="391"/>
    </row>
    <row r="1277" ht="24.95" customHeight="1" spans="1:4">
      <c r="A1277" s="392" t="s">
        <v>1033</v>
      </c>
      <c r="B1277" s="393"/>
      <c r="C1277" s="393"/>
      <c r="D1277" s="391"/>
    </row>
    <row r="1278" ht="24.95" customHeight="1" spans="1:4">
      <c r="A1278" s="389" t="s">
        <v>1034</v>
      </c>
      <c r="B1278" s="390">
        <f>SUM(B1279:B1290)</f>
        <v>167</v>
      </c>
      <c r="C1278" s="390">
        <f>SUM(C1279:C1290)</f>
        <v>163</v>
      </c>
      <c r="D1278" s="391">
        <f t="shared" si="19"/>
        <v>-0.0239520958083832</v>
      </c>
    </row>
    <row r="1279" ht="24.95" customHeight="1" spans="1:4">
      <c r="A1279" s="392" t="s">
        <v>90</v>
      </c>
      <c r="B1279" s="393">
        <v>156</v>
      </c>
      <c r="C1279" s="393">
        <v>141</v>
      </c>
      <c r="D1279" s="391">
        <f t="shared" si="19"/>
        <v>-0.0961538461538462</v>
      </c>
    </row>
    <row r="1280" ht="24.95" customHeight="1" spans="1:4">
      <c r="A1280" s="392" t="s">
        <v>91</v>
      </c>
      <c r="B1280" s="393"/>
      <c r="C1280" s="393"/>
      <c r="D1280" s="391"/>
    </row>
    <row r="1281" ht="24.95" customHeight="1" spans="1:4">
      <c r="A1281" s="392" t="s">
        <v>92</v>
      </c>
      <c r="B1281" s="393"/>
      <c r="C1281" s="393"/>
      <c r="D1281" s="391"/>
    </row>
    <row r="1282" ht="24.95" customHeight="1" spans="1:4">
      <c r="A1282" s="392" t="s">
        <v>1035</v>
      </c>
      <c r="B1282" s="393"/>
      <c r="C1282" s="393"/>
      <c r="D1282" s="391"/>
    </row>
    <row r="1283" ht="24.95" customHeight="1" spans="1:4">
      <c r="A1283" s="392" t="s">
        <v>1036</v>
      </c>
      <c r="B1283" s="393"/>
      <c r="C1283" s="393">
        <v>11</v>
      </c>
      <c r="D1283" s="391"/>
    </row>
    <row r="1284" ht="24.95" customHeight="1" spans="1:4">
      <c r="A1284" s="392" t="s">
        <v>1037</v>
      </c>
      <c r="B1284" s="393">
        <v>11</v>
      </c>
      <c r="C1284" s="393">
        <v>11</v>
      </c>
      <c r="D1284" s="391">
        <f t="shared" si="19"/>
        <v>0</v>
      </c>
    </row>
    <row r="1285" ht="24.95" customHeight="1" spans="1:4">
      <c r="A1285" s="392" t="s">
        <v>1038</v>
      </c>
      <c r="B1285" s="393"/>
      <c r="C1285" s="393"/>
      <c r="D1285" s="391"/>
    </row>
    <row r="1286" ht="24.95" customHeight="1" spans="1:4">
      <c r="A1286" s="392" t="s">
        <v>1039</v>
      </c>
      <c r="B1286" s="393"/>
      <c r="C1286" s="393"/>
      <c r="D1286" s="391"/>
    </row>
    <row r="1287" ht="24.95" customHeight="1" spans="1:4">
      <c r="A1287" s="392" t="s">
        <v>1040</v>
      </c>
      <c r="B1287" s="393"/>
      <c r="C1287" s="393"/>
      <c r="D1287" s="391"/>
    </row>
    <row r="1288" ht="24.95" customHeight="1" spans="1:4">
      <c r="A1288" s="392" t="s">
        <v>1041</v>
      </c>
      <c r="B1288" s="393"/>
      <c r="C1288" s="393"/>
      <c r="D1288" s="391"/>
    </row>
    <row r="1289" ht="24.95" customHeight="1" spans="1:4">
      <c r="A1289" s="392" t="s">
        <v>1042</v>
      </c>
      <c r="B1289" s="393"/>
      <c r="C1289" s="393"/>
      <c r="D1289" s="391"/>
    </row>
    <row r="1290" ht="24.95" customHeight="1" spans="1:4">
      <c r="A1290" s="392" t="s">
        <v>1043</v>
      </c>
      <c r="B1290" s="393"/>
      <c r="C1290" s="393"/>
      <c r="D1290" s="391"/>
    </row>
    <row r="1291" ht="24.95" customHeight="1" spans="1:4">
      <c r="A1291" s="389" t="s">
        <v>1044</v>
      </c>
      <c r="B1291" s="395">
        <f>SUM(B1292:B1294)</f>
        <v>4000</v>
      </c>
      <c r="C1291" s="395">
        <f>SUM(C1292:C1294)</f>
        <v>4050</v>
      </c>
      <c r="D1291" s="391">
        <f t="shared" ref="D1291:D1317" si="20">(C1291-B1291)/B1291</f>
        <v>0.0125</v>
      </c>
    </row>
    <row r="1292" ht="24.95" customHeight="1" spans="1:4">
      <c r="A1292" s="392" t="s">
        <v>1045</v>
      </c>
      <c r="B1292" s="396">
        <v>4000</v>
      </c>
      <c r="C1292" s="396">
        <v>350</v>
      </c>
      <c r="D1292" s="391">
        <f t="shared" si="20"/>
        <v>-0.9125</v>
      </c>
    </row>
    <row r="1293" ht="24.95" customHeight="1" spans="1:4">
      <c r="A1293" s="392" t="s">
        <v>1046</v>
      </c>
      <c r="B1293" s="393"/>
      <c r="C1293" s="393"/>
      <c r="D1293" s="391"/>
    </row>
    <row r="1294" ht="24.95" customHeight="1" spans="1:4">
      <c r="A1294" s="392" t="s">
        <v>1047</v>
      </c>
      <c r="B1294" s="393"/>
      <c r="C1294" s="393">
        <v>3700</v>
      </c>
      <c r="D1294" s="391"/>
    </row>
    <row r="1295" ht="24.95" customHeight="1" spans="1:4">
      <c r="A1295" s="389" t="s">
        <v>1048</v>
      </c>
      <c r="B1295" s="395">
        <f>SUM(B1296:B1300)</f>
        <v>0</v>
      </c>
      <c r="C1295" s="395">
        <f>SUM(C1296:C1300)</f>
        <v>20</v>
      </c>
      <c r="D1295" s="391"/>
    </row>
    <row r="1296" ht="24.95" customHeight="1" spans="1:4">
      <c r="A1296" s="392" t="s">
        <v>1049</v>
      </c>
      <c r="B1296" s="393"/>
      <c r="C1296" s="393"/>
      <c r="D1296" s="391"/>
    </row>
    <row r="1297" ht="24.95" customHeight="1" spans="1:4">
      <c r="A1297" s="392" t="s">
        <v>1050</v>
      </c>
      <c r="B1297" s="393"/>
      <c r="C1297" s="393">
        <v>20</v>
      </c>
      <c r="D1297" s="391"/>
    </row>
    <row r="1298" ht="24.95" customHeight="1" spans="1:4">
      <c r="A1298" s="392" t="s">
        <v>1051</v>
      </c>
      <c r="B1298" s="396"/>
      <c r="C1298" s="396"/>
      <c r="D1298" s="391"/>
    </row>
    <row r="1299" ht="24.95" customHeight="1" spans="1:4">
      <c r="A1299" s="392" t="s">
        <v>1052</v>
      </c>
      <c r="B1299" s="393"/>
      <c r="C1299" s="393"/>
      <c r="D1299" s="391"/>
    </row>
    <row r="1300" ht="39" customHeight="1" spans="1:4">
      <c r="A1300" s="392" t="s">
        <v>1053</v>
      </c>
      <c r="B1300" s="393"/>
      <c r="C1300" s="393"/>
      <c r="D1300" s="391"/>
    </row>
    <row r="1301" ht="24.95" customHeight="1" spans="1:4">
      <c r="A1301" s="389" t="s">
        <v>1054</v>
      </c>
      <c r="B1301" s="395"/>
      <c r="C1301" s="395"/>
      <c r="D1301" s="391"/>
    </row>
    <row r="1302" ht="24.95" customHeight="1" spans="1:4">
      <c r="A1302" s="389" t="s">
        <v>228</v>
      </c>
      <c r="B1302" s="395"/>
      <c r="C1302" s="395"/>
      <c r="D1302" s="391"/>
    </row>
    <row r="1303" ht="24.95" customHeight="1" spans="1:4">
      <c r="A1303" s="389" t="s">
        <v>63</v>
      </c>
      <c r="B1303" s="395">
        <v>9000</v>
      </c>
      <c r="C1303" s="395">
        <v>6000</v>
      </c>
      <c r="D1303" s="391">
        <f t="shared" si="20"/>
        <v>-0.333333333333333</v>
      </c>
    </row>
    <row r="1304" ht="24.95" customHeight="1" spans="1:4">
      <c r="A1304" s="389" t="s">
        <v>64</v>
      </c>
      <c r="B1304" s="395">
        <f>B1305</f>
        <v>11217</v>
      </c>
      <c r="C1304" s="395">
        <f>C1305</f>
        <v>13990</v>
      </c>
      <c r="D1304" s="391">
        <f t="shared" si="20"/>
        <v>0.247214050102523</v>
      </c>
    </row>
    <row r="1305" ht="24.95" customHeight="1" spans="1:4">
      <c r="A1305" s="389" t="s">
        <v>1055</v>
      </c>
      <c r="B1305" s="395">
        <f>SUM(B1306:B1309)</f>
        <v>11217</v>
      </c>
      <c r="C1305" s="395">
        <f>SUM(C1306:C1309)</f>
        <v>13990</v>
      </c>
      <c r="D1305" s="391">
        <f t="shared" si="20"/>
        <v>0.247214050102523</v>
      </c>
    </row>
    <row r="1306" ht="24.95" customHeight="1" spans="1:4">
      <c r="A1306" s="392" t="s">
        <v>1056</v>
      </c>
      <c r="B1306" s="393">
        <v>10580</v>
      </c>
      <c r="C1306" s="393">
        <v>13990</v>
      </c>
      <c r="D1306" s="391">
        <f t="shared" si="20"/>
        <v>0.322306238185255</v>
      </c>
    </row>
    <row r="1307" ht="39" customHeight="1" spans="1:4">
      <c r="A1307" s="392" t="s">
        <v>1057</v>
      </c>
      <c r="B1307" s="393">
        <v>364</v>
      </c>
      <c r="C1307" s="393"/>
      <c r="D1307" s="391">
        <f t="shared" si="20"/>
        <v>-1</v>
      </c>
    </row>
    <row r="1308" ht="41.1" customHeight="1" spans="1:4">
      <c r="A1308" s="392" t="s">
        <v>1058</v>
      </c>
      <c r="B1308" s="393"/>
      <c r="C1308" s="393"/>
      <c r="D1308" s="391"/>
    </row>
    <row r="1309" ht="24.95" customHeight="1" spans="1:4">
      <c r="A1309" s="392" t="s">
        <v>1059</v>
      </c>
      <c r="B1309" s="393">
        <v>273</v>
      </c>
      <c r="C1309" s="393"/>
      <c r="D1309" s="391">
        <f t="shared" si="20"/>
        <v>-1</v>
      </c>
    </row>
    <row r="1310" ht="24.95" customHeight="1" spans="1:4">
      <c r="A1310" s="389" t="s">
        <v>65</v>
      </c>
      <c r="B1310" s="395"/>
      <c r="C1310" s="395"/>
      <c r="D1310" s="391"/>
    </row>
    <row r="1311" ht="24.95" customHeight="1" spans="1:4">
      <c r="A1311" s="392" t="s">
        <v>1060</v>
      </c>
      <c r="B1311" s="393"/>
      <c r="C1311" s="393"/>
      <c r="D1311" s="391"/>
    </row>
    <row r="1312" ht="24.95" customHeight="1" spans="1:4">
      <c r="A1312" s="389" t="s">
        <v>66</v>
      </c>
      <c r="B1312" s="390"/>
      <c r="C1312" s="390"/>
      <c r="D1312" s="391"/>
    </row>
    <row r="1313" ht="24.95" customHeight="1" spans="1:4">
      <c r="A1313" s="392" t="s">
        <v>1061</v>
      </c>
      <c r="B1313" s="396"/>
      <c r="C1313" s="396"/>
      <c r="D1313" s="391"/>
    </row>
    <row r="1314" ht="24.95" customHeight="1" spans="1:4">
      <c r="A1314" s="392" t="s">
        <v>916</v>
      </c>
      <c r="B1314" s="393"/>
      <c r="C1314" s="393"/>
      <c r="D1314" s="391"/>
    </row>
    <row r="1315" ht="24.95" customHeight="1" spans="1:4">
      <c r="A1315" s="389" t="s">
        <v>228</v>
      </c>
      <c r="B1315" s="400"/>
      <c r="C1315" s="400"/>
      <c r="D1315" s="391"/>
    </row>
    <row r="1316" ht="24.95" customHeight="1" spans="1:4">
      <c r="A1316" s="389"/>
      <c r="B1316" s="400"/>
      <c r="C1316" s="400"/>
      <c r="D1316" s="391"/>
    </row>
    <row r="1317" ht="24.95" customHeight="1" spans="1:4">
      <c r="A1317" s="401" t="s">
        <v>1062</v>
      </c>
      <c r="B1317" s="395">
        <f>SUM(B4,B249,B252,B268,B361,B417,B472,B530,B653,B727,B801,B821,B934,B999,B1066,B1087,B1115,B1125,B1170,B1191,B1245,B1303,B1304,B1310,B1312)</f>
        <v>478000</v>
      </c>
      <c r="C1317" s="395">
        <f>SUM(C4,C249,C252,C268,C361,C417,C472,C530,C653,C727,C801,C821,C934,C999,C1066,C1087,C1115,C1125,C1170,C1191,C1245,C1303,C1304,C1310,C1312)</f>
        <v>498600</v>
      </c>
      <c r="D1317" s="391">
        <f t="shared" si="20"/>
        <v>0.0430962343096234</v>
      </c>
    </row>
  </sheetData>
  <autoFilter ref="A3:D1317">
    <extLst/>
  </autoFilter>
  <mergeCells count="1">
    <mergeCell ref="A1:D1"/>
  </mergeCells>
  <printOptions horizontalCentered="1"/>
  <pageMargins left="0.471527777777778" right="0.393055555555556" top="1.14166666666667" bottom="0.747916666666667" header="0.313888888888889" footer="0.313888888888889"/>
  <pageSetup paperSize="9" scale="75" orientation="portrait"/>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B46"/>
  <sheetViews>
    <sheetView showZeros="0" view="pageBreakPreview" zoomScaleNormal="100" workbookViewId="0">
      <selection activeCell="A1" sqref="A1:B1"/>
    </sheetView>
  </sheetViews>
  <sheetFormatPr defaultColWidth="9" defaultRowHeight="13.5" outlineLevelCol="1"/>
  <cols>
    <col min="1" max="1" width="79" customWidth="1"/>
    <col min="2" max="2" width="40.625" customWidth="1"/>
  </cols>
  <sheetData>
    <row r="1" ht="45" customHeight="1" spans="1:2">
      <c r="A1" s="374" t="s">
        <v>1063</v>
      </c>
      <c r="B1" s="374"/>
    </row>
    <row r="2" ht="20.1" customHeight="1" spans="1:2">
      <c r="A2" s="375"/>
      <c r="B2" s="376" t="s">
        <v>1</v>
      </c>
    </row>
    <row r="3" ht="45" customHeight="1" spans="1:2">
      <c r="A3" s="377" t="s">
        <v>1064</v>
      </c>
      <c r="B3" s="128" t="s">
        <v>4</v>
      </c>
    </row>
    <row r="4" ht="30" customHeight="1" spans="1:2">
      <c r="A4" s="378" t="s">
        <v>1065</v>
      </c>
      <c r="B4" s="379">
        <f>SUM(B5:B8)</f>
        <v>117582</v>
      </c>
    </row>
    <row r="5" ht="30" customHeight="1" spans="1:2">
      <c r="A5" s="380" t="s">
        <v>1066</v>
      </c>
      <c r="B5" s="381">
        <v>34274</v>
      </c>
    </row>
    <row r="6" ht="30" customHeight="1" spans="1:2">
      <c r="A6" s="380" t="s">
        <v>1067</v>
      </c>
      <c r="B6" s="381">
        <v>65340</v>
      </c>
    </row>
    <row r="7" ht="30" customHeight="1" spans="1:2">
      <c r="A7" s="380" t="s">
        <v>1068</v>
      </c>
      <c r="B7" s="381">
        <v>3796</v>
      </c>
    </row>
    <row r="8" ht="30" customHeight="1" spans="1:2">
      <c r="A8" s="380" t="s">
        <v>1069</v>
      </c>
      <c r="B8" s="381">
        <v>14172</v>
      </c>
    </row>
    <row r="9" ht="30" customHeight="1" spans="1:2">
      <c r="A9" s="378" t="s">
        <v>1070</v>
      </c>
      <c r="B9" s="379">
        <f>SUM(B10:B19)</f>
        <v>28330</v>
      </c>
    </row>
    <row r="10" ht="30" customHeight="1" spans="1:2">
      <c r="A10" s="380" t="s">
        <v>1071</v>
      </c>
      <c r="B10" s="381">
        <v>11500</v>
      </c>
    </row>
    <row r="11" ht="30" customHeight="1" spans="1:2">
      <c r="A11" s="380" t="s">
        <v>1072</v>
      </c>
      <c r="B11" s="381">
        <v>895</v>
      </c>
    </row>
    <row r="12" ht="30" customHeight="1" spans="1:2">
      <c r="A12" s="380" t="s">
        <v>1073</v>
      </c>
      <c r="B12" s="381">
        <v>1478</v>
      </c>
    </row>
    <row r="13" ht="30" customHeight="1" spans="1:2">
      <c r="A13" s="380" t="s">
        <v>1074</v>
      </c>
      <c r="B13" s="381">
        <v>751</v>
      </c>
    </row>
    <row r="14" ht="30" customHeight="1" spans="1:2">
      <c r="A14" s="380" t="s">
        <v>1075</v>
      </c>
      <c r="B14" s="381">
        <v>6208</v>
      </c>
    </row>
    <row r="15" ht="30" customHeight="1" spans="1:2">
      <c r="A15" s="380" t="s">
        <v>1076</v>
      </c>
      <c r="B15" s="381">
        <v>376</v>
      </c>
    </row>
    <row r="16" ht="30" customHeight="1" spans="1:2">
      <c r="A16" s="380" t="s">
        <v>1077</v>
      </c>
      <c r="B16" s="381"/>
    </row>
    <row r="17" ht="30" customHeight="1" spans="1:2">
      <c r="A17" s="380" t="s">
        <v>1078</v>
      </c>
      <c r="B17" s="381">
        <v>1481</v>
      </c>
    </row>
    <row r="18" ht="30" customHeight="1" spans="1:2">
      <c r="A18" s="380" t="s">
        <v>1079</v>
      </c>
      <c r="B18" s="381">
        <v>5519</v>
      </c>
    </row>
    <row r="19" ht="30" customHeight="1" spans="1:2">
      <c r="A19" s="380" t="s">
        <v>1080</v>
      </c>
      <c r="B19" s="381">
        <v>122</v>
      </c>
    </row>
    <row r="20" ht="30" customHeight="1" spans="1:2">
      <c r="A20" s="378" t="s">
        <v>1081</v>
      </c>
      <c r="B20" s="379">
        <f>SUM(B21:B25)</f>
        <v>75494</v>
      </c>
    </row>
    <row r="21" ht="30" customHeight="1" spans="1:2">
      <c r="A21" s="380" t="s">
        <v>1082</v>
      </c>
      <c r="B21" s="382">
        <v>4840</v>
      </c>
    </row>
    <row r="22" ht="30" customHeight="1" spans="1:2">
      <c r="A22" s="380" t="s">
        <v>1083</v>
      </c>
      <c r="B22" s="382">
        <v>60203</v>
      </c>
    </row>
    <row r="23" ht="30" customHeight="1" spans="1:2">
      <c r="A23" s="380" t="s">
        <v>1084</v>
      </c>
      <c r="B23" s="382">
        <v>2407</v>
      </c>
    </row>
    <row r="24" ht="30" customHeight="1" spans="1:2">
      <c r="A24" s="380" t="s">
        <v>1085</v>
      </c>
      <c r="B24" s="382">
        <v>47</v>
      </c>
    </row>
    <row r="25" ht="30" customHeight="1" spans="1:2">
      <c r="A25" s="380" t="s">
        <v>1086</v>
      </c>
      <c r="B25" s="382">
        <v>7997</v>
      </c>
    </row>
    <row r="26" ht="30" customHeight="1" spans="1:2">
      <c r="A26" s="378" t="s">
        <v>1087</v>
      </c>
      <c r="B26" s="379">
        <f>SUM(B27:B29)</f>
        <v>179165</v>
      </c>
    </row>
    <row r="27" ht="30" customHeight="1" spans="1:2">
      <c r="A27" s="380" t="s">
        <v>1088</v>
      </c>
      <c r="B27" s="382">
        <v>171070</v>
      </c>
    </row>
    <row r="28" ht="30" customHeight="1" spans="1:2">
      <c r="A28" s="380" t="s">
        <v>1089</v>
      </c>
      <c r="B28" s="381">
        <v>8095</v>
      </c>
    </row>
    <row r="29" ht="30" customHeight="1" spans="1:2">
      <c r="A29" s="380" t="s">
        <v>1090</v>
      </c>
      <c r="B29" s="382"/>
    </row>
    <row r="30" ht="30" customHeight="1" spans="1:2">
      <c r="A30" s="378" t="s">
        <v>1091</v>
      </c>
      <c r="B30" s="379">
        <v>24</v>
      </c>
    </row>
    <row r="31" ht="30" customHeight="1" spans="1:2">
      <c r="A31" s="380" t="s">
        <v>1092</v>
      </c>
      <c r="B31" s="382">
        <v>24</v>
      </c>
    </row>
    <row r="32" ht="30" customHeight="1" spans="1:2">
      <c r="A32" s="378" t="s">
        <v>1093</v>
      </c>
      <c r="B32" s="382">
        <f>SUM(B33:B35)</f>
        <v>2658</v>
      </c>
    </row>
    <row r="33" ht="30" customHeight="1" spans="1:2">
      <c r="A33" s="380" t="s">
        <v>1094</v>
      </c>
      <c r="B33" s="382">
        <v>831</v>
      </c>
    </row>
    <row r="34" ht="30" customHeight="1" spans="1:2">
      <c r="A34" s="380" t="s">
        <v>1095</v>
      </c>
      <c r="B34" s="382">
        <v>1627</v>
      </c>
    </row>
    <row r="35" ht="30" customHeight="1" spans="1:2">
      <c r="A35" s="380" t="s">
        <v>1096</v>
      </c>
      <c r="B35" s="382">
        <v>200</v>
      </c>
    </row>
    <row r="36" ht="30" customHeight="1" spans="1:2">
      <c r="A36" s="378" t="s">
        <v>1097</v>
      </c>
      <c r="B36" s="379">
        <f>SUM(B37:B41)</f>
        <v>75357</v>
      </c>
    </row>
    <row r="37" ht="30" customHeight="1" spans="1:2">
      <c r="A37" s="380" t="s">
        <v>1098</v>
      </c>
      <c r="B37" s="381">
        <v>52880</v>
      </c>
    </row>
    <row r="38" ht="30" customHeight="1" spans="1:2">
      <c r="A38" s="380" t="s">
        <v>1099</v>
      </c>
      <c r="B38" s="382">
        <v>10641</v>
      </c>
    </row>
    <row r="39" ht="30" customHeight="1" spans="1:2">
      <c r="A39" s="380" t="s">
        <v>1100</v>
      </c>
      <c r="B39" s="382"/>
    </row>
    <row r="40" ht="30" customHeight="1" spans="1:2">
      <c r="A40" s="380" t="s">
        <v>1101</v>
      </c>
      <c r="B40" s="381">
        <v>6729</v>
      </c>
    </row>
    <row r="41" ht="30" customHeight="1" spans="1:2">
      <c r="A41" s="380" t="s">
        <v>1102</v>
      </c>
      <c r="B41" s="381">
        <v>5107</v>
      </c>
    </row>
    <row r="42" ht="30" customHeight="1" spans="1:2">
      <c r="A42" s="378" t="s">
        <v>1103</v>
      </c>
      <c r="B42" s="381">
        <f>SUM(B43:B44)</f>
        <v>13990</v>
      </c>
    </row>
    <row r="43" ht="30" customHeight="1" spans="1:2">
      <c r="A43" s="380" t="s">
        <v>1104</v>
      </c>
      <c r="B43" s="381">
        <v>13990</v>
      </c>
    </row>
    <row r="44" ht="30" customHeight="1" spans="1:2">
      <c r="A44" s="380" t="s">
        <v>1105</v>
      </c>
      <c r="B44" s="381"/>
    </row>
    <row r="45" ht="30" customHeight="1" spans="1:2">
      <c r="A45" s="378" t="s">
        <v>1106</v>
      </c>
      <c r="B45" s="381">
        <v>6000</v>
      </c>
    </row>
    <row r="46" ht="30" customHeight="1" spans="1:2">
      <c r="A46" s="383" t="s">
        <v>1107</v>
      </c>
      <c r="B46" s="379">
        <f>SUM(B4,B9,B20,B26,B30,B32,B36,B42,B45)</f>
        <v>498600</v>
      </c>
    </row>
  </sheetData>
  <autoFilter ref="A3:B46">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B94"/>
  <sheetViews>
    <sheetView showZeros="0" tabSelected="1" view="pageBreakPreview" zoomScale="75" zoomScaleNormal="100" topLeftCell="A32" workbookViewId="0">
      <selection activeCell="A53" sqref="A53"/>
    </sheetView>
  </sheetViews>
  <sheetFormatPr defaultColWidth="9" defaultRowHeight="13.5" outlineLevelCol="1"/>
  <cols>
    <col min="1" max="1" width="69.625" style="191" customWidth="1"/>
    <col min="2" max="2" width="51.625" customWidth="1"/>
  </cols>
  <sheetData>
    <row r="1" s="255" customFormat="1" ht="45" customHeight="1" spans="1:2">
      <c r="A1" s="367" t="s">
        <v>1108</v>
      </c>
      <c r="B1" s="368"/>
    </row>
    <row r="2" ht="20.1" customHeight="1" spans="1:2">
      <c r="A2" s="369"/>
      <c r="B2" s="345" t="s">
        <v>1</v>
      </c>
    </row>
    <row r="3" ht="45" customHeight="1" spans="1:2">
      <c r="A3" s="188" t="s">
        <v>1109</v>
      </c>
      <c r="B3" s="128" t="s">
        <v>4</v>
      </c>
    </row>
    <row r="4" ht="35.1" customHeight="1" spans="1:2">
      <c r="A4" s="370" t="s">
        <v>1110</v>
      </c>
      <c r="B4" s="139">
        <v>308</v>
      </c>
    </row>
    <row r="5" ht="35.1" customHeight="1" spans="1:2">
      <c r="A5" s="371" t="s">
        <v>1111</v>
      </c>
      <c r="B5" s="139">
        <v>47</v>
      </c>
    </row>
    <row r="6" ht="35.1" customHeight="1" spans="1:2">
      <c r="A6" s="371" t="s">
        <v>1112</v>
      </c>
      <c r="B6" s="139">
        <v>60</v>
      </c>
    </row>
    <row r="7" ht="35.1" customHeight="1" spans="1:2">
      <c r="A7" s="371" t="s">
        <v>1113</v>
      </c>
      <c r="B7" s="139">
        <v>35</v>
      </c>
    </row>
    <row r="8" ht="35.1" customHeight="1" spans="1:2">
      <c r="A8" s="371" t="s">
        <v>1114</v>
      </c>
      <c r="B8" s="139">
        <v>20</v>
      </c>
    </row>
    <row r="9" s="191" customFormat="1" ht="35.1" customHeight="1" spans="1:2">
      <c r="A9" s="372" t="s">
        <v>1115</v>
      </c>
      <c r="B9" s="139">
        <v>11</v>
      </c>
    </row>
    <row r="10" s="191" customFormat="1" ht="35.1" customHeight="1" spans="1:2">
      <c r="A10" s="372" t="s">
        <v>1116</v>
      </c>
      <c r="B10" s="139">
        <v>8</v>
      </c>
    </row>
    <row r="11" s="191" customFormat="1" ht="35.1" customHeight="1" spans="1:2">
      <c r="A11" s="372" t="s">
        <v>1117</v>
      </c>
      <c r="B11" s="139">
        <v>60</v>
      </c>
    </row>
    <row r="12" s="191" customFormat="1" ht="35.1" customHeight="1" spans="1:2">
      <c r="A12" s="372" t="s">
        <v>1118</v>
      </c>
      <c r="B12" s="139">
        <v>13</v>
      </c>
    </row>
    <row r="13" s="191" customFormat="1" ht="35.1" customHeight="1" spans="1:2">
      <c r="A13" s="372" t="s">
        <v>1119</v>
      </c>
      <c r="B13" s="139">
        <v>54</v>
      </c>
    </row>
    <row r="14" s="191" customFormat="1" ht="35.1" customHeight="1" spans="1:2">
      <c r="A14" s="370" t="s">
        <v>1120</v>
      </c>
      <c r="B14" s="139">
        <v>26</v>
      </c>
    </row>
    <row r="15" s="191" customFormat="1" ht="35.1" customHeight="1" spans="1:2">
      <c r="A15" s="372" t="s">
        <v>1121</v>
      </c>
      <c r="B15" s="139">
        <v>13</v>
      </c>
    </row>
    <row r="16" s="191" customFormat="1" ht="35.1" customHeight="1" spans="1:2">
      <c r="A16" s="372" t="s">
        <v>1122</v>
      </c>
      <c r="B16" s="139">
        <v>13</v>
      </c>
    </row>
    <row r="17" s="191" customFormat="1" ht="35.1" customHeight="1" spans="1:2">
      <c r="A17" s="370" t="s">
        <v>1123</v>
      </c>
      <c r="B17" s="139">
        <v>300</v>
      </c>
    </row>
    <row r="18" s="191" customFormat="1" ht="35.1" customHeight="1" spans="1:2">
      <c r="A18" s="372" t="s">
        <v>1124</v>
      </c>
      <c r="B18" s="139">
        <v>19</v>
      </c>
    </row>
    <row r="19" s="191" customFormat="1" ht="35.1" customHeight="1" spans="1:2">
      <c r="A19" s="372" t="s">
        <v>1125</v>
      </c>
      <c r="B19" s="139">
        <v>44</v>
      </c>
    </row>
    <row r="20" s="191" customFormat="1" ht="35.1" customHeight="1" spans="1:2">
      <c r="A20" s="372" t="s">
        <v>1126</v>
      </c>
      <c r="B20" s="139">
        <v>192</v>
      </c>
    </row>
    <row r="21" s="191" customFormat="1" ht="35.1" customHeight="1" spans="1:2">
      <c r="A21" s="372" t="s">
        <v>1127</v>
      </c>
      <c r="B21" s="139">
        <v>45</v>
      </c>
    </row>
    <row r="22" s="191" customFormat="1" ht="35.1" customHeight="1" spans="1:2">
      <c r="A22" s="370" t="s">
        <v>1128</v>
      </c>
      <c r="B22" s="139">
        <v>29294</v>
      </c>
    </row>
    <row r="23" s="191" customFormat="1" ht="35.1" customHeight="1" spans="1:2">
      <c r="A23" s="372" t="s">
        <v>1129</v>
      </c>
      <c r="B23" s="139">
        <v>1456</v>
      </c>
    </row>
    <row r="24" s="191" customFormat="1" ht="35.1" customHeight="1" spans="1:2">
      <c r="A24" s="372" t="s">
        <v>1130</v>
      </c>
      <c r="B24" s="139">
        <v>11703</v>
      </c>
    </row>
    <row r="25" s="191" customFormat="1" ht="35.1" customHeight="1" spans="1:2">
      <c r="A25" s="372" t="s">
        <v>1131</v>
      </c>
      <c r="B25" s="139">
        <v>9507</v>
      </c>
    </row>
    <row r="26" s="191" customFormat="1" ht="35.1" customHeight="1" spans="1:2">
      <c r="A26" s="372" t="s">
        <v>1132</v>
      </c>
      <c r="B26" s="139">
        <v>3203</v>
      </c>
    </row>
    <row r="27" ht="35.1" customHeight="1" spans="1:2">
      <c r="A27" s="371" t="s">
        <v>1133</v>
      </c>
      <c r="B27" s="139">
        <v>236</v>
      </c>
    </row>
    <row r="28" ht="35.1" customHeight="1" spans="1:2">
      <c r="A28" s="371" t="s">
        <v>1134</v>
      </c>
      <c r="B28" s="139">
        <v>385</v>
      </c>
    </row>
    <row r="29" ht="35.1" customHeight="1" spans="1:2">
      <c r="A29" s="371" t="s">
        <v>1135</v>
      </c>
      <c r="B29" s="139">
        <v>2804</v>
      </c>
    </row>
    <row r="30" ht="35.1" customHeight="1" spans="1:2">
      <c r="A30" s="370" t="s">
        <v>1136</v>
      </c>
      <c r="B30" s="139">
        <v>300</v>
      </c>
    </row>
    <row r="31" ht="35.1" customHeight="1" spans="1:2">
      <c r="A31" s="371" t="s">
        <v>1137</v>
      </c>
      <c r="B31" s="139">
        <v>300</v>
      </c>
    </row>
    <row r="32" ht="35.1" customHeight="1" spans="1:2">
      <c r="A32" s="370" t="s">
        <v>1138</v>
      </c>
      <c r="B32" s="139">
        <v>3835</v>
      </c>
    </row>
    <row r="33" ht="35.1" customHeight="1" spans="1:2">
      <c r="A33" s="371" t="s">
        <v>1139</v>
      </c>
      <c r="B33" s="139">
        <v>17</v>
      </c>
    </row>
    <row r="34" ht="35.1" customHeight="1" spans="1:2">
      <c r="A34" s="371" t="s">
        <v>1140</v>
      </c>
      <c r="B34" s="139">
        <v>6</v>
      </c>
    </row>
    <row r="35" ht="35.1" customHeight="1" spans="1:2">
      <c r="A35" s="371" t="s">
        <v>1141</v>
      </c>
      <c r="B35" s="139">
        <v>17</v>
      </c>
    </row>
    <row r="36" ht="35.1" customHeight="1" spans="1:2">
      <c r="A36" s="371" t="s">
        <v>1142</v>
      </c>
      <c r="B36" s="139">
        <v>2852</v>
      </c>
    </row>
    <row r="37" ht="35.1" customHeight="1" spans="1:2">
      <c r="A37" s="371" t="s">
        <v>1143</v>
      </c>
      <c r="B37" s="139">
        <v>1</v>
      </c>
    </row>
    <row r="38" ht="35.1" customHeight="1" spans="1:2">
      <c r="A38" s="371" t="s">
        <v>1144</v>
      </c>
      <c r="B38" s="139">
        <v>82</v>
      </c>
    </row>
    <row r="39" ht="35.1" customHeight="1" spans="1:2">
      <c r="A39" s="371" t="s">
        <v>1145</v>
      </c>
      <c r="B39" s="139">
        <v>3</v>
      </c>
    </row>
    <row r="40" ht="35.1" customHeight="1" spans="1:2">
      <c r="A40" s="371" t="s">
        <v>1146</v>
      </c>
      <c r="B40" s="139">
        <v>102</v>
      </c>
    </row>
    <row r="41" ht="35.1" customHeight="1" spans="1:2">
      <c r="A41" s="371" t="s">
        <v>1147</v>
      </c>
      <c r="B41" s="139">
        <v>88</v>
      </c>
    </row>
    <row r="42" ht="35.1" customHeight="1" spans="1:2">
      <c r="A42" s="371" t="s">
        <v>1148</v>
      </c>
      <c r="B42" s="139">
        <v>79</v>
      </c>
    </row>
    <row r="43" ht="35.1" customHeight="1" spans="1:2">
      <c r="A43" s="371" t="s">
        <v>1149</v>
      </c>
      <c r="B43" s="139">
        <v>3</v>
      </c>
    </row>
    <row r="44" ht="35.1" customHeight="1" spans="1:2">
      <c r="A44" s="371" t="s">
        <v>1150</v>
      </c>
      <c r="B44" s="139">
        <v>7</v>
      </c>
    </row>
    <row r="45" ht="35.1" customHeight="1" spans="1:2">
      <c r="A45" s="371" t="s">
        <v>1151</v>
      </c>
      <c r="B45" s="139">
        <v>13</v>
      </c>
    </row>
    <row r="46" ht="35.1" customHeight="1" spans="1:2">
      <c r="A46" s="371" t="s">
        <v>1152</v>
      </c>
      <c r="B46" s="139">
        <v>27</v>
      </c>
    </row>
    <row r="47" ht="35.1" customHeight="1" spans="1:2">
      <c r="A47" s="371" t="s">
        <v>1153</v>
      </c>
      <c r="B47" s="139">
        <v>142</v>
      </c>
    </row>
    <row r="48" ht="35.1" customHeight="1" spans="1:2">
      <c r="A48" s="371" t="s">
        <v>1154</v>
      </c>
      <c r="B48" s="139">
        <v>81</v>
      </c>
    </row>
    <row r="49" ht="35.1" customHeight="1" spans="1:2">
      <c r="A49" s="371" t="s">
        <v>1155</v>
      </c>
      <c r="B49" s="139">
        <v>41</v>
      </c>
    </row>
    <row r="50" ht="35.1" customHeight="1" spans="1:2">
      <c r="A50" s="371" t="s">
        <v>1156</v>
      </c>
      <c r="B50" s="139">
        <v>92</v>
      </c>
    </row>
    <row r="51" ht="35.1" customHeight="1" spans="1:2">
      <c r="A51" s="371" t="s">
        <v>1157</v>
      </c>
      <c r="B51" s="139">
        <v>27</v>
      </c>
    </row>
    <row r="52" ht="35.1" customHeight="1" spans="1:2">
      <c r="A52" s="371" t="s">
        <v>1158</v>
      </c>
      <c r="B52" s="139">
        <v>139</v>
      </c>
    </row>
    <row r="53" ht="35.1" customHeight="1" spans="1:2">
      <c r="A53" s="371" t="s">
        <v>1159</v>
      </c>
      <c r="B53" s="139">
        <v>15</v>
      </c>
    </row>
    <row r="54" ht="35.1" customHeight="1" spans="1:2">
      <c r="A54" s="371" t="s">
        <v>1160</v>
      </c>
      <c r="B54" s="139">
        <v>1</v>
      </c>
    </row>
    <row r="55" ht="35.1" customHeight="1" spans="1:2">
      <c r="A55" s="370" t="s">
        <v>1161</v>
      </c>
      <c r="B55" s="139">
        <v>14171</v>
      </c>
    </row>
    <row r="56" ht="35.1" customHeight="1" spans="1:2">
      <c r="A56" s="371" t="s">
        <v>1162</v>
      </c>
      <c r="B56" s="139">
        <v>360</v>
      </c>
    </row>
    <row r="57" ht="35.1" customHeight="1" spans="1:2">
      <c r="A57" s="371" t="s">
        <v>1163</v>
      </c>
      <c r="B57" s="139">
        <v>100</v>
      </c>
    </row>
    <row r="58" ht="35.1" customHeight="1" spans="1:2">
      <c r="A58" s="371" t="s">
        <v>1164</v>
      </c>
      <c r="B58" s="139">
        <v>22</v>
      </c>
    </row>
    <row r="59" ht="35.1" customHeight="1" spans="1:2">
      <c r="A59" s="371" t="s">
        <v>1165</v>
      </c>
      <c r="B59" s="139">
        <v>1169</v>
      </c>
    </row>
    <row r="60" ht="35.1" customHeight="1" spans="1:2">
      <c r="A60" s="371" t="s">
        <v>1166</v>
      </c>
      <c r="B60" s="139">
        <v>3</v>
      </c>
    </row>
    <row r="61" ht="35.1" customHeight="1" spans="1:2">
      <c r="A61" s="371" t="s">
        <v>1167</v>
      </c>
      <c r="B61" s="139">
        <v>4936</v>
      </c>
    </row>
    <row r="62" ht="35.1" customHeight="1" spans="1:2">
      <c r="A62" s="371" t="s">
        <v>1168</v>
      </c>
      <c r="B62" s="139">
        <v>883</v>
      </c>
    </row>
    <row r="63" ht="35.1" customHeight="1" spans="1:2">
      <c r="A63" s="371" t="s">
        <v>1169</v>
      </c>
      <c r="B63" s="139">
        <v>214</v>
      </c>
    </row>
    <row r="64" ht="35.1" customHeight="1" spans="1:2">
      <c r="A64" s="371" t="s">
        <v>1170</v>
      </c>
      <c r="B64" s="139">
        <v>5497</v>
      </c>
    </row>
    <row r="65" ht="35.1" customHeight="1" spans="1:2">
      <c r="A65" s="371" t="s">
        <v>1171</v>
      </c>
      <c r="B65" s="139">
        <v>652</v>
      </c>
    </row>
    <row r="66" ht="35.1" customHeight="1" spans="1:2">
      <c r="A66" s="371" t="s">
        <v>1172</v>
      </c>
      <c r="B66" s="139">
        <v>138</v>
      </c>
    </row>
    <row r="67" ht="35.1" customHeight="1" spans="1:2">
      <c r="A67" s="371" t="s">
        <v>1173</v>
      </c>
      <c r="B67" s="139">
        <v>106</v>
      </c>
    </row>
    <row r="68" ht="35.1" customHeight="1" spans="1:2">
      <c r="A68" s="371" t="s">
        <v>1174</v>
      </c>
      <c r="B68" s="139">
        <v>91</v>
      </c>
    </row>
    <row r="69" ht="35.1" customHeight="1" spans="1:2">
      <c r="A69" s="370" t="s">
        <v>1175</v>
      </c>
      <c r="B69" s="139">
        <v>4219</v>
      </c>
    </row>
    <row r="70" ht="35.1" customHeight="1" spans="1:2">
      <c r="A70" s="371" t="s">
        <v>1176</v>
      </c>
      <c r="B70" s="139">
        <v>769</v>
      </c>
    </row>
    <row r="71" ht="35.1" customHeight="1" spans="1:2">
      <c r="A71" s="371" t="s">
        <v>1177</v>
      </c>
      <c r="B71" s="139">
        <v>3100</v>
      </c>
    </row>
    <row r="72" ht="35.1" customHeight="1" spans="1:2">
      <c r="A72" s="371" t="s">
        <v>1178</v>
      </c>
      <c r="B72" s="139">
        <v>350</v>
      </c>
    </row>
    <row r="73" ht="35.1" customHeight="1" spans="1:2">
      <c r="A73" s="370" t="s">
        <v>1179</v>
      </c>
      <c r="B73" s="139">
        <v>36</v>
      </c>
    </row>
    <row r="74" ht="35.1" customHeight="1" spans="1:2">
      <c r="A74" s="371" t="s">
        <v>1180</v>
      </c>
      <c r="B74" s="139">
        <v>36</v>
      </c>
    </row>
    <row r="75" ht="35.1" customHeight="1" spans="1:2">
      <c r="A75" s="370" t="s">
        <v>1181</v>
      </c>
      <c r="B75" s="139">
        <v>26553</v>
      </c>
    </row>
    <row r="76" ht="35.1" customHeight="1" spans="1:2">
      <c r="A76" s="371" t="s">
        <v>1182</v>
      </c>
      <c r="B76" s="139">
        <v>1130</v>
      </c>
    </row>
    <row r="77" ht="35.1" customHeight="1" spans="1:2">
      <c r="A77" s="371" t="s">
        <v>1183</v>
      </c>
      <c r="B77" s="139">
        <v>44</v>
      </c>
    </row>
    <row r="78" ht="35.1" customHeight="1" spans="1:2">
      <c r="A78" s="371" t="s">
        <v>1184</v>
      </c>
      <c r="B78" s="139">
        <v>31</v>
      </c>
    </row>
    <row r="79" ht="35.1" customHeight="1" spans="1:2">
      <c r="A79" s="371" t="s">
        <v>1185</v>
      </c>
      <c r="B79" s="139">
        <v>11</v>
      </c>
    </row>
    <row r="80" ht="35.1" customHeight="1" spans="1:2">
      <c r="A80" s="371" t="s">
        <v>1186</v>
      </c>
      <c r="B80" s="139">
        <v>525</v>
      </c>
    </row>
    <row r="81" ht="35.1" customHeight="1" spans="1:2">
      <c r="A81" s="371" t="s">
        <v>1187</v>
      </c>
      <c r="B81" s="139">
        <v>21300</v>
      </c>
    </row>
    <row r="82" ht="35.1" customHeight="1" spans="1:2">
      <c r="A82" s="371" t="s">
        <v>1188</v>
      </c>
      <c r="B82" s="139">
        <v>1477</v>
      </c>
    </row>
    <row r="83" ht="35.1" customHeight="1" spans="1:2">
      <c r="A83" s="371" t="s">
        <v>1189</v>
      </c>
      <c r="B83" s="139">
        <v>569</v>
      </c>
    </row>
    <row r="84" ht="35.1" customHeight="1" spans="1:2">
      <c r="A84" s="371" t="s">
        <v>1190</v>
      </c>
      <c r="B84" s="139">
        <v>1466</v>
      </c>
    </row>
    <row r="85" ht="35.1" customHeight="1" spans="1:2">
      <c r="A85" s="370" t="s">
        <v>1191</v>
      </c>
      <c r="B85" s="139">
        <v>2785</v>
      </c>
    </row>
    <row r="86" ht="35.1" customHeight="1" spans="1:2">
      <c r="A86" s="371" t="s">
        <v>1192</v>
      </c>
      <c r="B86" s="139">
        <v>483</v>
      </c>
    </row>
    <row r="87" ht="35.1" customHeight="1" spans="1:2">
      <c r="A87" s="371" t="s">
        <v>1193</v>
      </c>
      <c r="B87" s="139">
        <v>2302</v>
      </c>
    </row>
    <row r="88" ht="35.1" customHeight="1" spans="1:2">
      <c r="A88" s="370" t="s">
        <v>1194</v>
      </c>
      <c r="B88" s="139">
        <v>115</v>
      </c>
    </row>
    <row r="89" ht="35.1" customHeight="1" spans="1:2">
      <c r="A89" s="371" t="s">
        <v>1195</v>
      </c>
      <c r="B89" s="139">
        <v>115</v>
      </c>
    </row>
    <row r="90" ht="35.1" customHeight="1" spans="1:2">
      <c r="A90" s="370" t="s">
        <v>1196</v>
      </c>
      <c r="B90" s="139">
        <v>381</v>
      </c>
    </row>
    <row r="91" ht="35.1" customHeight="1" spans="1:2">
      <c r="A91" s="371" t="s">
        <v>1197</v>
      </c>
      <c r="B91" s="139">
        <v>11</v>
      </c>
    </row>
    <row r="92" ht="35.1" customHeight="1" spans="1:2">
      <c r="A92" s="371" t="s">
        <v>1198</v>
      </c>
      <c r="B92" s="139">
        <v>350</v>
      </c>
    </row>
    <row r="93" ht="35.1" customHeight="1" spans="1:2">
      <c r="A93" s="371" t="s">
        <v>1199</v>
      </c>
      <c r="B93" s="139">
        <v>20</v>
      </c>
    </row>
    <row r="94" ht="35.1" customHeight="1" spans="1:2">
      <c r="A94" s="373" t="s">
        <v>1200</v>
      </c>
      <c r="B94" s="133">
        <f>SUM(B4,B14,B17,B22,B30,B32,B55,B69,B73,B75,B85,,B88,B90)</f>
        <v>82323</v>
      </c>
    </row>
  </sheetData>
  <mergeCells count="1">
    <mergeCell ref="A1:B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8"/>
  <sheetViews>
    <sheetView showZeros="0" view="pageBreakPreview" zoomScaleNormal="100" workbookViewId="0">
      <selection activeCell="E14" sqref="E14"/>
    </sheetView>
  </sheetViews>
  <sheetFormatPr defaultColWidth="9" defaultRowHeight="14.25" outlineLevelRow="7" outlineLevelCol="6"/>
  <cols>
    <col min="1" max="1" width="43.625" style="175" customWidth="1"/>
    <col min="2" max="2" width="20.625" style="177" customWidth="1"/>
    <col min="3" max="3" width="20.625" style="175" customWidth="1"/>
    <col min="4" max="4" width="20" style="175" customWidth="1"/>
    <col min="5" max="5" width="20" style="313" customWidth="1"/>
    <col min="6" max="9" width="12.625" style="175"/>
    <col min="10" max="16381" width="9" style="175"/>
    <col min="16382" max="16383" width="35.625" style="175"/>
    <col min="16384" max="16384" width="9" style="175"/>
  </cols>
  <sheetData>
    <row r="1" ht="45" customHeight="1" spans="1:5">
      <c r="A1" s="179" t="s">
        <v>1201</v>
      </c>
      <c r="B1" s="180"/>
      <c r="C1" s="180"/>
      <c r="D1" s="180"/>
      <c r="E1" s="180"/>
    </row>
    <row r="2" ht="20.1" customHeight="1" spans="1:5">
      <c r="A2" s="181"/>
      <c r="B2" s="181"/>
      <c r="C2" s="355"/>
      <c r="D2" s="355"/>
      <c r="E2" s="345" t="s">
        <v>1</v>
      </c>
    </row>
    <row r="3" s="176" customFormat="1" ht="45" customHeight="1" spans="1:5">
      <c r="A3" s="183" t="s">
        <v>1202</v>
      </c>
      <c r="B3" s="183" t="s">
        <v>1203</v>
      </c>
      <c r="C3" s="356" t="s">
        <v>1204</v>
      </c>
      <c r="D3" s="356" t="s">
        <v>1205</v>
      </c>
      <c r="E3" s="356" t="s">
        <v>1206</v>
      </c>
    </row>
    <row r="4" ht="36" customHeight="1" spans="1:7">
      <c r="A4" s="357" t="s">
        <v>1207</v>
      </c>
      <c r="B4" s="358"/>
      <c r="C4" s="358"/>
      <c r="D4" s="358"/>
      <c r="E4" s="358"/>
      <c r="G4" s="359"/>
    </row>
    <row r="5" ht="36" customHeight="1" spans="1:5">
      <c r="A5" s="360" t="s">
        <v>1208</v>
      </c>
      <c r="B5" s="185">
        <f>SUM(C5:E5)</f>
        <v>331062</v>
      </c>
      <c r="C5" s="361" t="s">
        <v>1209</v>
      </c>
      <c r="D5" s="185">
        <v>248739</v>
      </c>
      <c r="E5" s="362">
        <v>82323</v>
      </c>
    </row>
    <row r="6" ht="36" customHeight="1" spans="1:5">
      <c r="A6" s="357" t="s">
        <v>1210</v>
      </c>
      <c r="B6" s="358"/>
      <c r="C6" s="358"/>
      <c r="D6" s="358"/>
      <c r="E6" s="363"/>
    </row>
    <row r="7" ht="36" customHeight="1" spans="1:5">
      <c r="A7" s="357" t="s">
        <v>1211</v>
      </c>
      <c r="B7" s="358"/>
      <c r="C7" s="358"/>
      <c r="D7" s="358"/>
      <c r="E7" s="358"/>
    </row>
    <row r="8" spans="2:5">
      <c r="B8" s="364"/>
      <c r="C8" s="365"/>
      <c r="D8" s="365"/>
      <c r="E8" s="366"/>
    </row>
  </sheetData>
  <mergeCells count="1">
    <mergeCell ref="A1:E1"/>
  </mergeCells>
  <conditionalFormatting sqref="B3:C3">
    <cfRule type="cellIs" dxfId="0" priority="2" stopIfTrue="1" operator="lessThanOrEqual">
      <formula>-1</formula>
    </cfRule>
  </conditionalFormatting>
  <conditionalFormatting sqref="E1:F1 F2">
    <cfRule type="cellIs" dxfId="0" priority="3" stopIfTrue="1" operator="greaterThanOrEqual">
      <formula>10</formula>
    </cfRule>
    <cfRule type="cellIs" dxfId="0" priority="4" stopIfTrue="1" operator="lessThanOrEqual">
      <formula>-1</formula>
    </cfRule>
  </conditionalFormatting>
  <conditionalFormatting sqref="B4:C5 C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E11"/>
  <sheetViews>
    <sheetView topLeftCell="A4" workbookViewId="0">
      <selection activeCell="A11" sqref="A11:E11"/>
    </sheetView>
  </sheetViews>
  <sheetFormatPr defaultColWidth="9" defaultRowHeight="13.5" outlineLevelCol="4"/>
  <cols>
    <col min="1" max="1" width="37.75" style="341" customWidth="1"/>
    <col min="2" max="2" width="22" style="341" customWidth="1"/>
    <col min="3" max="4" width="23.875" style="341" customWidth="1"/>
    <col min="5" max="5" width="24.5" style="341" customWidth="1"/>
    <col min="6" max="256" width="9" style="341"/>
    <col min="257" max="16384" width="9" style="1"/>
  </cols>
  <sheetData>
    <row r="1" s="341" customFormat="1" ht="40.5" customHeight="1" spans="1:5">
      <c r="A1" s="342" t="s">
        <v>1212</v>
      </c>
      <c r="B1" s="342"/>
      <c r="C1" s="342"/>
      <c r="D1" s="342"/>
      <c r="E1" s="342"/>
    </row>
    <row r="2" s="341" customFormat="1" ht="17.1" customHeight="1" spans="1:5">
      <c r="A2" s="343"/>
      <c r="B2" s="343"/>
      <c r="C2" s="343"/>
      <c r="D2" s="344"/>
      <c r="E2" s="345" t="s">
        <v>1</v>
      </c>
    </row>
    <row r="3" s="1" customFormat="1" ht="24.95" customHeight="1" spans="1:5">
      <c r="A3" s="346" t="s">
        <v>2</v>
      </c>
      <c r="B3" s="346" t="s">
        <v>77</v>
      </c>
      <c r="C3" s="346" t="s">
        <v>4</v>
      </c>
      <c r="D3" s="347" t="s">
        <v>1213</v>
      </c>
      <c r="E3" s="348"/>
    </row>
    <row r="4" s="1" customFormat="1" ht="24.95" customHeight="1" spans="1:5">
      <c r="A4" s="349"/>
      <c r="B4" s="349"/>
      <c r="C4" s="349"/>
      <c r="D4" s="183" t="s">
        <v>1214</v>
      </c>
      <c r="E4" s="183" t="s">
        <v>1215</v>
      </c>
    </row>
    <row r="5" s="341" customFormat="1" ht="35.1" customHeight="1" spans="1:5">
      <c r="A5" s="350" t="s">
        <v>1203</v>
      </c>
      <c r="B5" s="351">
        <f>SUM(B6:B8)</f>
        <v>3520</v>
      </c>
      <c r="C5" s="351">
        <f>SUM(C6:C8)</f>
        <v>3215</v>
      </c>
      <c r="D5" s="352">
        <f>C5-B5</f>
        <v>-305</v>
      </c>
      <c r="E5" s="353">
        <f>D5/B5*100</f>
        <v>-8.66477272727273</v>
      </c>
    </row>
    <row r="6" s="341" customFormat="1" ht="35.1" customHeight="1" spans="1:5">
      <c r="A6" s="161" t="s">
        <v>1216</v>
      </c>
      <c r="B6" s="352"/>
      <c r="C6" s="352"/>
      <c r="D6" s="352"/>
      <c r="E6" s="353"/>
    </row>
    <row r="7" s="341" customFormat="1" ht="35.1" customHeight="1" spans="1:5">
      <c r="A7" s="161" t="s">
        <v>1217</v>
      </c>
      <c r="B7" s="352">
        <v>1710</v>
      </c>
      <c r="C7" s="352">
        <v>1500</v>
      </c>
      <c r="D7" s="352">
        <f t="shared" ref="D7:D10" si="0">C7-B7</f>
        <v>-210</v>
      </c>
      <c r="E7" s="353">
        <f t="shared" ref="E7:E10" si="1">D7/B7*100</f>
        <v>-12.280701754386</v>
      </c>
    </row>
    <row r="8" s="341" customFormat="1" ht="35.1" customHeight="1" spans="1:5">
      <c r="A8" s="161" t="s">
        <v>1218</v>
      </c>
      <c r="B8" s="352">
        <f>SUM(B9:B10)</f>
        <v>1810</v>
      </c>
      <c r="C8" s="352">
        <v>1715</v>
      </c>
      <c r="D8" s="352">
        <f t="shared" si="0"/>
        <v>-95</v>
      </c>
      <c r="E8" s="353">
        <f t="shared" si="1"/>
        <v>-5.24861878453039</v>
      </c>
    </row>
    <row r="9" s="341" customFormat="1" ht="35.1" customHeight="1" spans="1:5">
      <c r="A9" s="164" t="s">
        <v>1219</v>
      </c>
      <c r="B9" s="352"/>
      <c r="C9" s="352"/>
      <c r="D9" s="352"/>
      <c r="E9" s="353"/>
    </row>
    <row r="10" s="341" customFormat="1" ht="35.1" customHeight="1" spans="1:5">
      <c r="A10" s="164" t="s">
        <v>1220</v>
      </c>
      <c r="B10" s="352">
        <v>1810</v>
      </c>
      <c r="C10" s="352">
        <v>1715</v>
      </c>
      <c r="D10" s="352">
        <f t="shared" si="0"/>
        <v>-95</v>
      </c>
      <c r="E10" s="353">
        <f t="shared" si="1"/>
        <v>-5.24861878453039</v>
      </c>
    </row>
    <row r="11" s="341" customFormat="1" ht="178.35" customHeight="1" spans="1:5">
      <c r="A11" s="354" t="s">
        <v>1221</v>
      </c>
      <c r="B11" s="354"/>
      <c r="C11" s="354"/>
      <c r="D11" s="354"/>
      <c r="E11" s="354"/>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33"/>
  <sheetViews>
    <sheetView showZeros="0" view="pageBreakPreview" zoomScale="90" zoomScaleNormal="115" topLeftCell="A14" workbookViewId="0">
      <selection activeCell="B30" sqref="B30"/>
    </sheetView>
  </sheetViews>
  <sheetFormatPr defaultColWidth="9" defaultRowHeight="14.25" outlineLevelCol="3"/>
  <cols>
    <col min="1" max="1" width="50.75" style="175" customWidth="1"/>
    <col min="2" max="3" width="21.625" style="175" customWidth="1"/>
    <col min="4" max="4" width="21.625" style="313" customWidth="1"/>
    <col min="5" max="5" width="9.375" style="175"/>
    <col min="6" max="16364" width="9" style="175"/>
    <col min="16365" max="16365" width="45.625" style="175"/>
    <col min="16366" max="16384" width="9" style="175"/>
  </cols>
  <sheetData>
    <row r="1" ht="45" customHeight="1" spans="1:4">
      <c r="A1" s="314" t="s">
        <v>1222</v>
      </c>
      <c r="B1" s="314"/>
      <c r="C1" s="314"/>
      <c r="D1" s="314"/>
    </row>
    <row r="2" s="310" customFormat="1" ht="20.1" customHeight="1" spans="1:4">
      <c r="A2" s="315"/>
      <c r="B2" s="316"/>
      <c r="C2" s="315"/>
      <c r="D2" s="317" t="s">
        <v>1</v>
      </c>
    </row>
    <row r="3" s="311" customFormat="1" ht="45" customHeight="1" spans="1:4">
      <c r="A3" s="318" t="s">
        <v>2</v>
      </c>
      <c r="B3" s="102" t="s">
        <v>3</v>
      </c>
      <c r="C3" s="102" t="s">
        <v>4</v>
      </c>
      <c r="D3" s="102" t="s">
        <v>5</v>
      </c>
    </row>
    <row r="4" s="311" customFormat="1" ht="36" customHeight="1" spans="1:4">
      <c r="A4" s="319" t="s">
        <v>1223</v>
      </c>
      <c r="B4" s="283"/>
      <c r="C4" s="296"/>
      <c r="D4" s="284"/>
    </row>
    <row r="5" ht="36" customHeight="1" spans="1:4">
      <c r="A5" s="319" t="s">
        <v>1224</v>
      </c>
      <c r="B5" s="283"/>
      <c r="C5" s="296"/>
      <c r="D5" s="284"/>
    </row>
    <row r="6" ht="36" customHeight="1" spans="1:4">
      <c r="A6" s="319" t="s">
        <v>1225</v>
      </c>
      <c r="B6" s="283"/>
      <c r="C6" s="296">
        <v>52</v>
      </c>
      <c r="D6" s="284"/>
    </row>
    <row r="7" ht="36" customHeight="1" spans="1:4">
      <c r="A7" s="319" t="s">
        <v>1226</v>
      </c>
      <c r="B7" s="283"/>
      <c r="C7" s="296">
        <v>110</v>
      </c>
      <c r="D7" s="284"/>
    </row>
    <row r="8" ht="36" customHeight="1" spans="1:4">
      <c r="A8" s="319" t="s">
        <v>1227</v>
      </c>
      <c r="B8" s="283">
        <f>SUM(B9:B13)</f>
        <v>24679</v>
      </c>
      <c r="C8" s="283">
        <f>SUM(C9:C13)</f>
        <v>19138</v>
      </c>
      <c r="D8" s="284">
        <f t="shared" ref="D8:D33" si="0">(C8-B8)/B8</f>
        <v>-0.224522873698286</v>
      </c>
    </row>
    <row r="9" ht="36" customHeight="1" spans="1:4">
      <c r="A9" s="321" t="s">
        <v>1228</v>
      </c>
      <c r="B9" s="286">
        <v>24679</v>
      </c>
      <c r="C9" s="288">
        <v>19138</v>
      </c>
      <c r="D9" s="284">
        <f t="shared" si="0"/>
        <v>-0.224522873698286</v>
      </c>
    </row>
    <row r="10" ht="36" customHeight="1" spans="1:4">
      <c r="A10" s="321" t="s">
        <v>1229</v>
      </c>
      <c r="B10" s="286"/>
      <c r="C10" s="288"/>
      <c r="D10" s="284"/>
    </row>
    <row r="11" ht="36" customHeight="1" spans="1:4">
      <c r="A11" s="321" t="s">
        <v>1230</v>
      </c>
      <c r="B11" s="286"/>
      <c r="C11" s="288"/>
      <c r="D11" s="284"/>
    </row>
    <row r="12" ht="36" customHeight="1" spans="1:4">
      <c r="A12" s="321" t="s">
        <v>1231</v>
      </c>
      <c r="B12" s="286"/>
      <c r="C12" s="288"/>
      <c r="D12" s="284"/>
    </row>
    <row r="13" ht="36" customHeight="1" spans="1:4">
      <c r="A13" s="321" t="s">
        <v>1232</v>
      </c>
      <c r="B13" s="286"/>
      <c r="C13" s="288"/>
      <c r="D13" s="284"/>
    </row>
    <row r="14" ht="36" customHeight="1" spans="1:4">
      <c r="A14" s="319" t="s">
        <v>1233</v>
      </c>
      <c r="B14" s="283"/>
      <c r="C14" s="296"/>
      <c r="D14" s="284"/>
    </row>
    <row r="15" ht="36" customHeight="1" spans="1:4">
      <c r="A15" s="319" t="s">
        <v>1234</v>
      </c>
      <c r="B15" s="283"/>
      <c r="C15" s="296"/>
      <c r="D15" s="284"/>
    </row>
    <row r="16" ht="36" customHeight="1" spans="1:4">
      <c r="A16" s="321" t="s">
        <v>1235</v>
      </c>
      <c r="B16" s="286"/>
      <c r="C16" s="288"/>
      <c r="D16" s="284"/>
    </row>
    <row r="17" ht="36" customHeight="1" spans="1:4">
      <c r="A17" s="321" t="s">
        <v>1236</v>
      </c>
      <c r="B17" s="286"/>
      <c r="C17" s="288"/>
      <c r="D17" s="284"/>
    </row>
    <row r="18" ht="36" customHeight="1" spans="1:4">
      <c r="A18" s="319" t="s">
        <v>1237</v>
      </c>
      <c r="B18" s="283">
        <v>626</v>
      </c>
      <c r="C18" s="296">
        <v>500</v>
      </c>
      <c r="D18" s="284">
        <f t="shared" si="0"/>
        <v>-0.201277955271566</v>
      </c>
    </row>
    <row r="19" ht="36" customHeight="1" spans="1:4">
      <c r="A19" s="319" t="s">
        <v>1238</v>
      </c>
      <c r="B19" s="283"/>
      <c r="C19" s="296"/>
      <c r="D19" s="284"/>
    </row>
    <row r="20" ht="36" customHeight="1" spans="1:4">
      <c r="A20" s="319" t="s">
        <v>1239</v>
      </c>
      <c r="B20" s="283"/>
      <c r="C20" s="296"/>
      <c r="D20" s="284"/>
    </row>
    <row r="21" ht="36" customHeight="1" spans="1:4">
      <c r="A21" s="319" t="s">
        <v>1240</v>
      </c>
      <c r="B21" s="283"/>
      <c r="C21" s="296"/>
      <c r="D21" s="284"/>
    </row>
    <row r="22" ht="36" customHeight="1" spans="1:4">
      <c r="A22" s="326" t="s">
        <v>1241</v>
      </c>
      <c r="B22" s="283">
        <v>223</v>
      </c>
      <c r="C22" s="296">
        <v>200</v>
      </c>
      <c r="D22" s="284">
        <f t="shared" si="0"/>
        <v>-0.103139013452915</v>
      </c>
    </row>
    <row r="23" ht="36" customHeight="1" spans="1:4">
      <c r="A23" s="326" t="s">
        <v>1242</v>
      </c>
      <c r="B23" s="283"/>
      <c r="C23" s="296"/>
      <c r="D23" s="284"/>
    </row>
    <row r="24" ht="36" customHeight="1" spans="1:4">
      <c r="A24" s="326" t="s">
        <v>1243</v>
      </c>
      <c r="B24" s="283"/>
      <c r="C24" s="296"/>
      <c r="D24" s="284"/>
    </row>
    <row r="25" ht="36" customHeight="1" spans="1:4">
      <c r="A25" s="326" t="s">
        <v>1244</v>
      </c>
      <c r="B25" s="283"/>
      <c r="C25" s="296"/>
      <c r="D25" s="284"/>
    </row>
    <row r="26" ht="36" customHeight="1" spans="1:4">
      <c r="A26" s="328"/>
      <c r="B26" s="286"/>
      <c r="C26" s="288"/>
      <c r="D26" s="284"/>
    </row>
    <row r="27" ht="36" customHeight="1" spans="1:4">
      <c r="A27" s="329" t="s">
        <v>1245</v>
      </c>
      <c r="B27" s="283">
        <f>SUM(B4,B5,B6,B7,B8,B14,B15,B18,B19,B20,B21,B22,B23,B24,B25)</f>
        <v>25528</v>
      </c>
      <c r="C27" s="283">
        <f>SUM(C4,C5,C6,C7,C8,C14,C15,C18,C19,C20,C21,C22,C23,C24,C25)</f>
        <v>20000</v>
      </c>
      <c r="D27" s="284">
        <f t="shared" si="0"/>
        <v>-0.216546537135694</v>
      </c>
    </row>
    <row r="28" ht="36" customHeight="1" spans="1:4">
      <c r="A28" s="330" t="s">
        <v>1246</v>
      </c>
      <c r="B28" s="286">
        <v>90000</v>
      </c>
      <c r="C28" s="288"/>
      <c r="D28" s="284">
        <f t="shared" si="0"/>
        <v>-1</v>
      </c>
    </row>
    <row r="29" ht="36" customHeight="1" spans="1:4">
      <c r="A29" s="338" t="s">
        <v>33</v>
      </c>
      <c r="B29" s="283">
        <f>SUM(B30:B32)</f>
        <v>4264</v>
      </c>
      <c r="C29" s="283">
        <f>SUM(C30:C32)</f>
        <v>0</v>
      </c>
      <c r="D29" s="284">
        <f t="shared" si="0"/>
        <v>-1</v>
      </c>
    </row>
    <row r="30" ht="36" customHeight="1" spans="1:4">
      <c r="A30" s="339" t="s">
        <v>1247</v>
      </c>
      <c r="B30" s="340">
        <v>3709</v>
      </c>
      <c r="C30" s="288"/>
      <c r="D30" s="284">
        <f t="shared" si="0"/>
        <v>-1</v>
      </c>
    </row>
    <row r="31" ht="36" customHeight="1" spans="1:4">
      <c r="A31" s="339" t="s">
        <v>36</v>
      </c>
      <c r="B31" s="286">
        <v>555</v>
      </c>
      <c r="C31" s="288"/>
      <c r="D31" s="284">
        <f t="shared" si="0"/>
        <v>-1</v>
      </c>
    </row>
    <row r="32" ht="36" customHeight="1" spans="1:4">
      <c r="A32" s="339" t="s">
        <v>37</v>
      </c>
      <c r="B32" s="286"/>
      <c r="C32" s="288"/>
      <c r="D32" s="284"/>
    </row>
    <row r="33" ht="36" customHeight="1" spans="1:4">
      <c r="A33" s="329" t="s">
        <v>40</v>
      </c>
      <c r="B33" s="283">
        <f>SUM(B27,B28,B29)</f>
        <v>119792</v>
      </c>
      <c r="C33" s="283">
        <f>SUM(C27,C28,C29)</f>
        <v>20000</v>
      </c>
      <c r="D33" s="284">
        <f t="shared" si="0"/>
        <v>-0.833043942834246</v>
      </c>
    </row>
  </sheetData>
  <autoFilter ref="A3:D33">
    <extLst/>
  </autoFilter>
  <mergeCells count="1">
    <mergeCell ref="A1:D1"/>
  </mergeCells>
  <conditionalFormatting sqref="C7">
    <cfRule type="expression" dxfId="1" priority="5" stopIfTrue="1">
      <formula>"len($A:$A)=3"</formula>
    </cfRule>
  </conditionalFormatting>
  <conditionalFormatting sqref="B9">
    <cfRule type="expression" dxfId="1" priority="7" stopIfTrue="1">
      <formula>"len($A:$A)=3"</formula>
    </cfRule>
  </conditionalFormatting>
  <conditionalFormatting sqref="C9">
    <cfRule type="expression" dxfId="1" priority="4" stopIfTrue="1">
      <formula>"len($A:$A)=3"</formula>
    </cfRule>
  </conditionalFormatting>
  <conditionalFormatting sqref="B18">
    <cfRule type="expression" dxfId="1" priority="6" stopIfTrue="1">
      <formula>"len($A:$A)=3"</formula>
    </cfRule>
  </conditionalFormatting>
  <conditionalFormatting sqref="C30">
    <cfRule type="expression" dxfId="1" priority="1" stopIfTrue="1">
      <formula>"len($A:$A)=3"</formula>
    </cfRule>
    <cfRule type="expression" dxfId="1" priority="2" stopIfTrue="1">
      <formula>"len($A:$A)=3"</formula>
    </cfRule>
  </conditionalFormatting>
  <conditionalFormatting sqref="A29:A31">
    <cfRule type="expression" dxfId="1" priority="9" stopIfTrue="1">
      <formula>"len($A:$A)=3"</formula>
    </cfRule>
  </conditionalFormatting>
  <conditionalFormatting sqref="B13:B21">
    <cfRule type="expression" dxfId="1" priority="14" stopIfTrue="1">
      <formula>"len($A:$A)=3"</formula>
    </cfRule>
  </conditionalFormatting>
  <conditionalFormatting sqref="C5:C11">
    <cfRule type="expression" dxfId="1" priority="10" stopIfTrue="1">
      <formula>"len($A:$A)=3"</formula>
    </cfRule>
  </conditionalFormatting>
  <conditionalFormatting sqref="C13:C21">
    <cfRule type="expression" dxfId="1" priority="11" stopIfTrue="1">
      <formula>"len($A:$A)=3"</formula>
    </cfRule>
  </conditionalFormatting>
  <conditionalFormatting sqref="C28:C31">
    <cfRule type="expression" dxfId="1" priority="12" stopIfTrue="1">
      <formula>"len($A:$A)=3"</formula>
    </cfRule>
  </conditionalFormatting>
  <conditionalFormatting sqref="A28:A29 A5:A21">
    <cfRule type="expression" dxfId="1" priority="16" stopIfTrue="1">
      <formula>"len($A:$A)=3"</formula>
    </cfRule>
  </conditionalFormatting>
  <conditionalFormatting sqref="B5:B11 C8">
    <cfRule type="expression" dxfId="1" priority="13" stopIfTrue="1">
      <formula>"len($A:$A)=3"</formula>
    </cfRule>
  </conditionalFormatting>
  <conditionalFormatting sqref="B28:B31 C29:C31">
    <cfRule type="expression" dxfId="1" priority="15" stopIfTrue="1">
      <formula>"len($A:$A)=3"</formula>
    </cfRule>
  </conditionalFormatting>
  <conditionalFormatting sqref="B29:B31 C29">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36</vt:i4>
      </vt:variant>
    </vt:vector>
  </HeadingPairs>
  <TitlesOfParts>
    <vt:vector size="36" baseType="lpstr">
      <vt:lpstr>1-1富源县一般公共预算收入情况表</vt:lpstr>
      <vt:lpstr>1-2富源县一般公共预算支出情况表</vt:lpstr>
      <vt:lpstr>1-3县本级一般公共预算收入情况表</vt:lpstr>
      <vt:lpstr>1-4县本级一般公共预算支出情况表（公开到项级）</vt:lpstr>
      <vt:lpstr>1-5县本级一般公共预算基本支出情况表（公开到款级）</vt:lpstr>
      <vt:lpstr>1-6县本级一般公共预算支出表（州、市对下转移支付项目）</vt:lpstr>
      <vt:lpstr>1-7富源县分地区税收返还和转移支付预算表</vt:lpstr>
      <vt:lpstr>1-8富源县县本级“三公”经费预算财政拨款情况统计表</vt:lpstr>
      <vt:lpstr>2-1富源县政府性基金预算收入情况表</vt:lpstr>
      <vt:lpstr>2-2富源县政府性基金预算支出情况表</vt:lpstr>
      <vt:lpstr>2-3县本级政府性基金预算收入情况表</vt:lpstr>
      <vt:lpstr>2-4县本级政府性基金预算支出情况表（公开到项级）</vt:lpstr>
      <vt:lpstr>2-5县本级政府性基金支出表（州、市对下转移支付）</vt:lpstr>
      <vt:lpstr>3-1富源县国有资本经营收入预算情况表</vt:lpstr>
      <vt:lpstr>3-2富源县国有资本经营支出预算情况表</vt:lpstr>
      <vt:lpstr>3-3县本级国有资本经营收入预算情况表</vt:lpstr>
      <vt:lpstr>3-4县本级国有资本经营支出预算情况表（公开到项级）</vt:lpstr>
      <vt:lpstr>3-5富源县国有资本经营预算转移支付表 （分地区）</vt:lpstr>
      <vt:lpstr>3-6国有资本经营预算转移支付表（分项目）</vt:lpstr>
      <vt:lpstr>4-1富源县社会保险基金收入预算情况表</vt:lpstr>
      <vt:lpstr>4-2富源县社会保险基金支出预算情况表</vt:lpstr>
      <vt:lpstr>4-3县本级社会保险基金收入预算情况表   </vt:lpstr>
      <vt:lpstr>4-4县本级社会保险基金支出预算情况表</vt:lpstr>
      <vt:lpstr>5-1 2019年地方政府债务限额及余额预算情况表</vt:lpstr>
      <vt:lpstr>5-2 2019年地方政府一般债务余额情况表</vt:lpstr>
      <vt:lpstr>5-3 本级2019年地方政府一般债务余额情况表</vt:lpstr>
      <vt:lpstr>5-4 2019年地方政府专项债务余额情况表</vt:lpstr>
      <vt:lpstr>5-5 本级2019年地方政府专项债务余额情况表（本级）</vt:lpstr>
      <vt:lpstr>5-6 地方政府债券发行及还本付息情况表</vt:lpstr>
      <vt:lpstr>5-7 富源县2020年地方政府债务限额提前下达情况表</vt:lpstr>
      <vt:lpstr>5-8 2020年年初新增地方政府债券资金安排表</vt:lpstr>
      <vt:lpstr>6-1 2020年县级重点领域项目文本公开表</vt:lpstr>
      <vt:lpstr>6-2 重大政策和重点项目绩效目标表</vt:lpstr>
      <vt:lpstr>7-1 重点工作情况解释说明汇总表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2006-09-16T08:00:00Z</dcterms:created>
  <cp:lastPrinted>2020-02-10T15:09:00Z</cp:lastPrinted>
  <dcterms:modified xsi:type="dcterms:W3CDTF">2024-04-15T07:45:20Z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BAD48DF77B0C4391A31F974516DD7E5A</vt:lpwstr>
  </property>
</Properties>
</file>