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819" firstSheet="28" activeTab="31"/>
  </bookViews>
  <sheets>
    <sheet name="1-1富源县一般公共预算收入情况表" sheetId="1" r:id="rId1"/>
    <sheet name="1-2富源县一般公共预算支出情况表" sheetId="2" r:id="rId2"/>
    <sheet name="1-3县本级一般公共预算收入情况表" sheetId="3" r:id="rId3"/>
    <sheet name="1-4县本级一般公共预算支出情况表（公开到项级）" sheetId="4" r:id="rId4"/>
    <sheet name="1-5县本级一般公共预算基本支出情况表（公开到款级）" sheetId="5" r:id="rId5"/>
    <sheet name="1-6一般公共预算支出表（州（市）对下转移支付项目" sheetId="6" r:id="rId6"/>
    <sheet name="1-7富源县分地区税收返还和转移支付预算表" sheetId="7" r:id="rId7"/>
    <sheet name="1-8富源县县本级“三公”经费预算财政拨款情况统计表" sheetId="8" r:id="rId8"/>
    <sheet name="2-1富源县政府性基金预算收入情况表" sheetId="9" r:id="rId9"/>
    <sheet name="2-2富源县政府性基金预算支出情况表" sheetId="10" r:id="rId10"/>
    <sheet name="2-3县本级政府性基金预算收入情况表" sheetId="11" r:id="rId11"/>
    <sheet name="2-4县本级政府性基金预算支出情况表（公开到项级）" sheetId="12" r:id="rId12"/>
    <sheet name="2-5县本级政府性基金支出表（州（市）对下转移支付）" sheetId="13" r:id="rId13"/>
    <sheet name="3-1富源县国有资本经营收入预算情况表" sheetId="14" r:id="rId14"/>
    <sheet name="3-2富源县国有资本经营支出预算情况表" sheetId="15" r:id="rId15"/>
    <sheet name="3-3县本级国有资本经营收入预算情况表" sheetId="16" r:id="rId16"/>
    <sheet name="3-4县本级国有资本经营支出预算情况表（公开到项级）" sheetId="17" r:id="rId17"/>
    <sheet name="3-5 富源县国有资本经营预算转移支付表 （分地区）" sheetId="18" r:id="rId18"/>
    <sheet name="3-6 国有资本经营预算转移支付表（分项目）" sheetId="19" r:id="rId19"/>
    <sheet name="4-1富源县社会保险基金收入预算情况表" sheetId="20" r:id="rId20"/>
    <sheet name="4-2富源县社会保险基金支出预算情况表" sheetId="21" r:id="rId21"/>
    <sheet name="4-3县本级社会保险基金收入预算情况表" sheetId="22" r:id="rId22"/>
    <sheet name="4-4县本级社会保险基金支出预算情况表" sheetId="23" r:id="rId23"/>
    <sheet name="5-1   2023年地方政府债务限额及余额预算情况表" sheetId="34" r:id="rId24"/>
    <sheet name="5-2  2023年地方政府一般债务余额情况表" sheetId="35" r:id="rId25"/>
    <sheet name="5-3  本级2023年地方政府一般债务余额情况表" sheetId="36" r:id="rId26"/>
    <sheet name="5-4 2023年地方政府专项债务余额情况表" sheetId="37" r:id="rId27"/>
    <sheet name="5-5 本级2023年地方政府专项债务余额情况表（本级）" sheetId="38" r:id="rId28"/>
    <sheet name="5-6 地方政府债券发行及还本付息情况表 " sheetId="39" r:id="rId29"/>
    <sheet name="5-72024年政府专项债务限额和余额情况表" sheetId="40" r:id="rId30"/>
    <sheet name="5-82024年年初新增地方政府债券资金安排表" sheetId="42" r:id="rId31"/>
    <sheet name="6-1重大政策和重点项目绩效目标表" sheetId="41" r:id="rId32"/>
    <sheet name="6-2重点工作情况解释说明汇总表" sheetId="33" r:id="rId33"/>
  </sheets>
  <externalReferences>
    <externalReference r:id="rId34"/>
    <externalReference r:id="rId35"/>
  </externalReferences>
  <definedNames>
    <definedName name="_xlnm._FilterDatabase" localSheetId="1" hidden="1">'1-2富源县一般公共预算支出情况表'!$A$3:$F$39</definedName>
    <definedName name="_xlnm._FilterDatabase" localSheetId="2" hidden="1">'1-3县本级一般公共预算收入情况表'!$A$3:$F$40</definedName>
    <definedName name="_xlnm._FilterDatabase" localSheetId="3" hidden="1">'1-4县本级一般公共预算支出情况表（公开到项级）'!$A$3:$G$1337</definedName>
    <definedName name="_xlnm._FilterDatabase" localSheetId="4" hidden="1">'1-5县本级一般公共预算基本支出情况表（公开到款级）'!$A$3:$B$40</definedName>
    <definedName name="_xlnm._FilterDatabase" localSheetId="0" hidden="1">'1-1富源县一般公共预算收入情况表'!$A$4:$F$40</definedName>
    <definedName name="_xlnm._FilterDatabase" localSheetId="5" hidden="1">'1-6一般公共预算支出表（州（市）对下转移支付项目'!$A$3:$E$95</definedName>
    <definedName name="_xlnm._FilterDatabase" localSheetId="8" hidden="1">'2-1富源县政府性基金预算收入情况表'!$A$3:$F$36</definedName>
    <definedName name="_xlnm._FilterDatabase" localSheetId="9" hidden="1">'2-2富源县政府性基金预算支出情况表'!$A$3:$G$274</definedName>
    <definedName name="_xlnm._FilterDatabase" localSheetId="10" hidden="1">'2-3县本级政府性基金预算收入情况表'!$A$3:$F$37</definedName>
    <definedName name="_xlnm._FilterDatabase" localSheetId="11" hidden="1">'2-4县本级政府性基金预算支出情况表（公开到项级）'!$A$3:$H$276</definedName>
    <definedName name="_xlnm._FilterDatabase" localSheetId="13" hidden="1">'3-1富源县国有资本经营收入预算情况表'!$A$3:$E$41</definedName>
    <definedName name="_xlnm._FilterDatabase" localSheetId="14" hidden="1">'3-2富源县国有资本经营支出预算情况表'!$A$3:$E$28</definedName>
    <definedName name="_xlnm._FilterDatabase" localSheetId="15" hidden="1">'3-3县本级国有资本经营收入预算情况表'!$A$3:$E$35</definedName>
    <definedName name="_xlnm._FilterDatabase" localSheetId="16" hidden="1">'3-4县本级国有资本经营支出预算情况表（公开到项级）'!$A$3:$E$22</definedName>
    <definedName name="_xlnm._FilterDatabase" localSheetId="19" hidden="1">'4-1富源县社会保险基金收入预算情况表'!$A$3:$E$38</definedName>
    <definedName name="_xlnm._FilterDatabase" localSheetId="20" hidden="1">'4-2富源县社会保险基金支出预算情况表'!$A$3:$E$22</definedName>
    <definedName name="_xlnm._FilterDatabase" localSheetId="21" hidden="1">'4-3县本级社会保险基金收入预算情况表'!$A$3:$E$38</definedName>
    <definedName name="_xlnm._FilterDatabase" localSheetId="22" hidden="1">'4-4县本级社会保险基金支出预算情况表'!$A$3:$F$22</definedName>
    <definedName name="_xlnm._FilterDatabase" localSheetId="12" hidden="1">'2-5县本级政府性基金支出表（州（市）对下转移支付）'!$A$3:$E$18</definedName>
    <definedName name="_lst_r_地方财政预算表2015年全省汇总_10_科目编码名称" localSheetId="19">[1]_ESList!$A$1:$A$27</definedName>
    <definedName name="_lst_r_地方财政预算表2015年全省汇总_10_科目编码名称" localSheetId="20">[1]_ESList!$A$1:$A$27</definedName>
    <definedName name="_lst_r_地方财政预算表2015年全省汇总_10_科目编码名称" localSheetId="21">[1]_ESList!$A$1:$A$27</definedName>
    <definedName name="_lst_r_地方财政预算表2015年全省汇总_10_科目编码名称" localSheetId="22">[1]_ESList!$A$1:$A$27</definedName>
    <definedName name="_lst_r_地方财政预算表2015年全省汇总_10_科目编码名称">[2]_ESList!$A$1:$A$27</definedName>
    <definedName name="_xlnm.Print_Area" localSheetId="0">'1-1富源县一般公共预算收入情况表'!$B$1:$E$40</definedName>
    <definedName name="_xlnm.Print_Area" localSheetId="1">'1-2富源县一般公共预算支出情况表'!$B$1:$E$38</definedName>
    <definedName name="_xlnm.Print_Area" localSheetId="2">'1-3县本级一般公共预算收入情况表'!$B$1:$E$40</definedName>
    <definedName name="_xlnm.Print_Area" localSheetId="3">'1-4县本级一般公共预算支出情况表（公开到项级）'!$B$1:$E$1337</definedName>
    <definedName name="_xlnm.Print_Area" localSheetId="4">'1-5县本级一般公共预算基本支出情况表（公开到款级）'!$A$1:$B$40</definedName>
    <definedName name="_xlnm.Print_Area" localSheetId="6">'1-7富源县分地区税收返还和转移支付预算表'!$A$1:$D$21</definedName>
    <definedName name="_xlnm.Print_Area" localSheetId="8">'2-1富源县政府性基金预算收入情况表'!$B$1:$E$36</definedName>
    <definedName name="_xlnm.Print_Area" localSheetId="9">'2-2富源县政府性基金预算支出情况表'!$B$1:$E$274</definedName>
    <definedName name="_xlnm.Print_Area" localSheetId="10">'2-3县本级政府性基金预算收入情况表'!$B$1:$E$37</definedName>
    <definedName name="_xlnm.Print_Area" localSheetId="11">'2-4县本级政府性基金预算支出情况表（公开到项级）'!$B$1:$E$276</definedName>
    <definedName name="_xlnm.Print_Area" localSheetId="12">'2-5县本级政府性基金支出表（州（市）对下转移支付）'!$A$1:$D$15</definedName>
    <definedName name="_xlnm.Print_Area" localSheetId="13">'3-1富源县国有资本经营收入预算情况表'!$A$1:$D$41</definedName>
    <definedName name="_xlnm.Print_Area" localSheetId="14">'3-2富源县国有资本经营支出预算情况表'!$A$1:$D$28</definedName>
    <definedName name="_xlnm.Print_Area" localSheetId="15">'3-3县本级国有资本经营收入预算情况表'!$A$1:$D$35</definedName>
    <definedName name="_xlnm.Print_Area" localSheetId="16">'3-4县本级国有资本经营支出预算情况表（公开到项级）'!$A$1:$D$22</definedName>
    <definedName name="_xlnm.Print_Area" localSheetId="19">'4-1富源县社会保险基金收入预算情况表'!$A$1:$D$38</definedName>
    <definedName name="_xlnm.Print_Area" localSheetId="20">'4-2富源县社会保险基金支出预算情况表'!$A$1:$D$22</definedName>
    <definedName name="_xlnm.Print_Area" localSheetId="21">'4-3县本级社会保险基金收入预算情况表'!$A$1:$D$38</definedName>
    <definedName name="_xlnm.Print_Area" localSheetId="22">'4-4县本级社会保险基金支出预算情况表'!$A$1:$D$22</definedName>
    <definedName name="_xlnm.Print_Titles" localSheetId="0">'1-1富源县一般公共预算收入情况表'!$2:$4</definedName>
    <definedName name="_xlnm.Print_Titles" localSheetId="1">'1-2富源县一般公共预算支出情况表'!$1:$3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4">'1-5县本级一般公共预算基本支出情况表（公开到款级）'!$1:$3</definedName>
    <definedName name="_xlnm.Print_Titles" localSheetId="6">'1-7富源县分地区税收返还和转移支付预算表'!$1:$3</definedName>
    <definedName name="_xlnm.Print_Titles" localSheetId="8">'2-1富源县政府性基金预算收入情况表'!$1:$3</definedName>
    <definedName name="_xlnm.Print_Titles" localSheetId="9">'2-2富源县政府性基金预算支出情况表'!$1:$3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_xlnm.Print_Titles" localSheetId="13">'3-1富源县国有资本经营收入预算情况表'!$1:$3</definedName>
    <definedName name="_xlnm.Print_Titles" localSheetId="14">'3-2富源县国有资本经营支出预算情况表'!$1:$3</definedName>
    <definedName name="_xlnm.Print_Titles" localSheetId="15">'3-3县本级国有资本经营收入预算情况表'!$1:$3</definedName>
    <definedName name="_xlnm.Print_Titles" localSheetId="19">'4-1富源县社会保险基金收入预算情况表'!$1:$3</definedName>
    <definedName name="_xlnm.Print_Titles" localSheetId="21">'4-3县本级社会保险基金收入预算情况表'!$1:$3</definedName>
    <definedName name="专项收入年初预算数" localSheetId="1">#REF!</definedName>
    <definedName name="专项收入年初预算数" localSheetId="4">#REF!</definedName>
    <definedName name="专项收入年初预算数" localSheetId="7">#REF!</definedName>
    <definedName name="专项收入年初预算数" localSheetId="13">#REF!</definedName>
    <definedName name="专项收入年初预算数" localSheetId="14">#REF!</definedName>
    <definedName name="专项收入年初预算数" localSheetId="15">#REF!</definedName>
    <definedName name="专项收入年初预算数" localSheetId="16">#REF!</definedName>
    <definedName name="专项收入年初预算数" localSheetId="17">#REF!</definedName>
    <definedName name="专项收入年初预算数" localSheetId="18">#REF!</definedName>
    <definedName name="专项收入年初预算数" localSheetId="19">#REF!</definedName>
    <definedName name="专项收入年初预算数" localSheetId="20">#REF!</definedName>
    <definedName name="专项收入年初预算数" localSheetId="21">#REF!</definedName>
    <definedName name="专项收入年初预算数" localSheetId="22">#REF!</definedName>
    <definedName name="专项收入年初预算数" localSheetId="32">#REF!</definedName>
    <definedName name="专项收入年初预算数">#REF!</definedName>
    <definedName name="专项收入全年预计数" localSheetId="1">#REF!</definedName>
    <definedName name="专项收入全年预计数" localSheetId="4">#REF!</definedName>
    <definedName name="专项收入全年预计数" localSheetId="7">#REF!</definedName>
    <definedName name="专项收入全年预计数" localSheetId="13">#REF!</definedName>
    <definedName name="专项收入全年预计数" localSheetId="14">#REF!</definedName>
    <definedName name="专项收入全年预计数" localSheetId="15">#REF!</definedName>
    <definedName name="专项收入全年预计数" localSheetId="16">#REF!</definedName>
    <definedName name="专项收入全年预计数" localSheetId="17">#REF!</definedName>
    <definedName name="专项收入全年预计数" localSheetId="18">#REF!</definedName>
    <definedName name="专项收入全年预计数" localSheetId="19">#REF!</definedName>
    <definedName name="专项收入全年预计数" localSheetId="20">#REF!</definedName>
    <definedName name="专项收入全年预计数" localSheetId="21">#REF!</definedName>
    <definedName name="专项收入全年预计数" localSheetId="22">#REF!</definedName>
    <definedName name="专项收入全年预计数" localSheetId="32">#REF!</definedName>
    <definedName name="专项收入全年预计数">#REF!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_xlnm.Print_Titles" localSheetId="31">'6-1重大政策和重点项目绩效目标表'!$A:$A,'6-1重大政策和重点项目绩效目标表'!#REF!</definedName>
    <definedName name="专项收入年初预算数" localSheetId="30">#REF!</definedName>
    <definedName name="专项收入全年预计数" localSheetId="30">#REF!</definedName>
  </definedNames>
  <calcPr calcId="144525" fullPrecision="0"/>
</workbook>
</file>

<file path=xl/sharedStrings.xml><?xml version="1.0" encoding="utf-8"?>
<sst xmlns="http://schemas.openxmlformats.org/spreadsheetml/2006/main" count="12548" uniqueCount="4467">
  <si>
    <t>1-1  2024年富源县一般公共预算收入情况表</t>
  </si>
  <si>
    <t>单位：万元</t>
  </si>
  <si>
    <t>科目编码</t>
  </si>
  <si>
    <t>项目</t>
  </si>
  <si>
    <t>2023年执行数</t>
  </si>
  <si>
    <t>2024年预算数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</si>
  <si>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</si>
  <si>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</si>
  <si>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</si>
  <si>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</si>
  <si>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</si>
  <si>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</si>
  <si>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</si>
  <si>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</si>
  <si>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</si>
  <si>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</si>
  <si>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</si>
  <si>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</si>
  <si>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</si>
  <si>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</si>
  <si>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</si>
  <si>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</si>
  <si>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</si>
  <si>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</si>
  <si>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</si>
  <si>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</si>
  <si>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</si>
  <si>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</si>
  <si>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</si>
  <si>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</si>
  <si>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</si>
  <si>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</si>
  <si>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</si>
  <si>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</si>
  <si>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</si>
  <si>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</si>
  <si>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</si>
  <si>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</si>
  <si>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</si>
  <si>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</si>
  <si>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</si>
  <si>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</si>
  <si>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</si>
  <si>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</si>
  <si>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</si>
  <si>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</si>
  <si>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</si>
  <si>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</si>
  <si>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</si>
  <si>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</si>
  <si>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</si>
  <si>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</si>
  <si>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</si>
  <si>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</si>
  <si>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</si>
  <si>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</si>
  <si>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</si>
  <si>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</si>
  <si>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</si>
  <si>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</si>
  <si>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</si>
  <si>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</si>
  <si>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</si>
  <si>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</si>
  <si>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</si>
  <si>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</si>
  <si>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</si>
  <si>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</si>
  <si>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2024年富源县一般公共预算支出情况表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</si>
  <si>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</si>
  <si>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</si>
  <si>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</si>
  <si>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</si>
  <si>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</si>
  <si>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</si>
  <si>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</si>
  <si>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</si>
  <si>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</si>
  <si>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</si>
  <si>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</si>
  <si>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</si>
  <si>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</si>
  <si>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</si>
  <si>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</si>
  <si>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</si>
  <si>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</si>
  <si>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</si>
  <si>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</si>
  <si>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</si>
  <si>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</si>
  <si>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</si>
  <si>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</si>
  <si>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</si>
  <si>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</si>
  <si>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</si>
  <si>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</si>
  <si>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</si>
  <si>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</si>
  <si>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</si>
  <si>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</si>
  <si>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</si>
  <si>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</si>
  <si>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</si>
  <si>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</si>
  <si>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</si>
  <si>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</si>
  <si>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</si>
  <si>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</si>
  <si>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</si>
  <si>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</si>
  <si>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</si>
  <si>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</si>
  <si>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</si>
  <si>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</si>
  <si>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</si>
  <si>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</si>
  <si>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</si>
  <si>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</si>
  <si>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</si>
  <si>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</si>
  <si>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</si>
  <si>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</si>
  <si>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</si>
  <si>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</si>
  <si>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</si>
  <si>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</si>
  <si>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</si>
  <si>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</si>
  <si>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2024年富源县本级一般公共预算收入情况表</t>
  </si>
  <si>
    <t>2023年预算数</t>
  </si>
  <si>
    <t>比上年预算数增长%</t>
  </si>
  <si>
    <r>
      <rPr>
        <sz val="14"/>
        <rFont val="宋体"/>
        <charset val="134"/>
      </rPr>
      <t>10199</t>
    </r>
  </si>
  <si>
    <t>县本级一般公共预算收入</t>
  </si>
  <si>
    <t xml:space="preserve">   上解收入</t>
  </si>
  <si>
    <t>1-4 2024年富源县本级一般公共预算支出情况表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</si>
  <si>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</si>
  <si>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</si>
  <si>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</si>
  <si>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</si>
  <si>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</si>
  <si>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</si>
  <si>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</si>
  <si>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</si>
  <si>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</si>
  <si>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</si>
  <si>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</si>
  <si>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</si>
  <si>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</si>
  <si>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</si>
  <si>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</si>
  <si>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</si>
  <si>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</si>
  <si>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</si>
  <si>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</si>
  <si>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</si>
  <si>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</si>
  <si>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</si>
  <si>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</si>
  <si>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</si>
  <si>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</si>
  <si>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</si>
  <si>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</si>
  <si>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</si>
  <si>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</si>
  <si>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</si>
  <si>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</si>
  <si>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</si>
  <si>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</si>
  <si>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</si>
  <si>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</si>
  <si>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</si>
  <si>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</si>
  <si>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</si>
  <si>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</si>
  <si>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</si>
  <si>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</si>
  <si>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</si>
  <si>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</si>
  <si>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</si>
  <si>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</si>
  <si>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</si>
  <si>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</si>
  <si>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</si>
  <si>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</si>
  <si>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</si>
  <si>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</si>
  <si>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</si>
  <si>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</si>
  <si>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</si>
  <si>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</si>
  <si>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</si>
  <si>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</si>
  <si>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</si>
  <si>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</si>
  <si>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</si>
  <si>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</si>
  <si>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</si>
  <si>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</si>
  <si>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</si>
  <si>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</si>
  <si>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</si>
  <si>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</si>
  <si>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</si>
  <si>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</si>
  <si>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</si>
  <si>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</si>
  <si>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</si>
  <si>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</si>
  <si>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</si>
  <si>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</si>
  <si>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</si>
  <si>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</si>
  <si>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</si>
  <si>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</si>
  <si>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</si>
  <si>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</si>
  <si>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</si>
  <si>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</si>
  <si>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</si>
  <si>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</si>
  <si>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</si>
  <si>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</si>
  <si>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</si>
  <si>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</si>
  <si>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</si>
  <si>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</si>
  <si>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</si>
  <si>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</si>
  <si>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</si>
  <si>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</si>
  <si>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</si>
  <si>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</si>
  <si>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</si>
  <si>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</si>
  <si>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</si>
  <si>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</si>
  <si>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</si>
  <si>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</si>
  <si>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</si>
  <si>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</si>
  <si>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</si>
  <si>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</si>
  <si>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</si>
  <si>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</si>
  <si>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</si>
  <si>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</si>
  <si>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</si>
  <si>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</si>
  <si>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</si>
  <si>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</si>
  <si>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</si>
  <si>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</si>
  <si>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</si>
  <si>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</si>
  <si>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</si>
  <si>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</si>
  <si>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</si>
  <si>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</si>
  <si>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</si>
  <si>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</si>
  <si>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</si>
  <si>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</si>
  <si>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</si>
  <si>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</si>
  <si>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</si>
  <si>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</si>
  <si>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</si>
  <si>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</si>
  <si>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</si>
  <si>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</si>
  <si>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</si>
  <si>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</si>
  <si>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</si>
  <si>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</si>
  <si>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</si>
  <si>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</si>
  <si>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</si>
  <si>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</si>
  <si>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</si>
  <si>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</si>
  <si>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</si>
  <si>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</si>
  <si>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</si>
  <si>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</si>
  <si>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</si>
  <si>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</si>
  <si>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</si>
  <si>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</si>
  <si>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</si>
  <si>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</si>
  <si>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</si>
  <si>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</si>
  <si>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</si>
  <si>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</si>
  <si>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</si>
  <si>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</si>
  <si>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</si>
  <si>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</si>
  <si>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</si>
  <si>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</si>
  <si>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</si>
  <si>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</si>
  <si>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</si>
  <si>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</si>
  <si>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</si>
  <si>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</si>
  <si>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</si>
  <si>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</si>
  <si>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</si>
  <si>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</si>
  <si>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</si>
  <si>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</si>
  <si>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</si>
  <si>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</si>
  <si>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</si>
  <si>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</si>
  <si>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</si>
  <si>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</si>
  <si>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</si>
  <si>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</si>
  <si>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</si>
  <si>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</si>
  <si>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</si>
  <si>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</si>
  <si>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</si>
  <si>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</si>
  <si>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</si>
  <si>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</si>
  <si>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</si>
  <si>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</si>
  <si>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</si>
  <si>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</si>
  <si>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</si>
  <si>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</si>
  <si>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</si>
  <si>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</si>
  <si>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</si>
  <si>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</si>
  <si>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</si>
  <si>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</si>
  <si>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</si>
  <si>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</si>
  <si>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</si>
  <si>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</si>
  <si>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</si>
  <si>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</si>
  <si>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</si>
  <si>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</si>
  <si>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</si>
  <si>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</si>
  <si>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</si>
  <si>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</si>
  <si>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</si>
  <si>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</si>
  <si>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</si>
  <si>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</si>
  <si>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</si>
  <si>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</si>
  <si>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</si>
  <si>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</si>
  <si>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</si>
  <si>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</si>
  <si>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</si>
  <si>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</si>
  <si>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</si>
  <si>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</si>
  <si>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</si>
  <si>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</si>
  <si>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</si>
  <si>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</si>
  <si>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</si>
  <si>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</si>
  <si>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</si>
  <si>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</si>
  <si>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</si>
  <si>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</si>
  <si>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</si>
  <si>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</si>
  <si>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</si>
  <si>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</si>
  <si>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</si>
  <si>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</si>
  <si>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</si>
  <si>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</si>
  <si>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</si>
  <si>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</si>
  <si>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</si>
  <si>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</si>
  <si>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</si>
  <si>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</si>
  <si>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</si>
  <si>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</si>
  <si>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</si>
  <si>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</si>
  <si>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</si>
  <si>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</si>
  <si>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</si>
  <si>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</si>
  <si>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</si>
  <si>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</si>
  <si>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</si>
  <si>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</si>
  <si>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</si>
  <si>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</si>
  <si>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</si>
  <si>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</si>
  <si>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</si>
  <si>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</si>
  <si>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</si>
  <si>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</si>
  <si>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</si>
  <si>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</si>
  <si>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</si>
  <si>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</si>
  <si>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</si>
  <si>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</si>
  <si>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</si>
  <si>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</si>
  <si>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</si>
  <si>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</si>
  <si>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</si>
  <si>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</si>
  <si>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</si>
  <si>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</si>
  <si>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</si>
  <si>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</si>
  <si>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</si>
  <si>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</si>
  <si>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</si>
  <si>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</si>
  <si>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</si>
  <si>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</si>
  <si>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</si>
  <si>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</si>
  <si>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</si>
  <si>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</si>
  <si>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</si>
  <si>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</si>
  <si>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</si>
  <si>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</si>
  <si>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</si>
  <si>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</si>
  <si>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</si>
  <si>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</si>
  <si>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</si>
  <si>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</si>
  <si>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</si>
  <si>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</si>
  <si>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</si>
  <si>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</si>
  <si>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</si>
  <si>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</si>
  <si>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</si>
  <si>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</si>
  <si>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</si>
  <si>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</si>
  <si>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</si>
  <si>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</si>
  <si>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</si>
  <si>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</si>
  <si>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</si>
  <si>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</si>
  <si>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</si>
  <si>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</si>
  <si>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</si>
  <si>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</si>
  <si>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</si>
  <si>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</si>
  <si>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</si>
  <si>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</si>
  <si>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</si>
  <si>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</si>
  <si>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</si>
  <si>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</si>
  <si>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</si>
  <si>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</si>
  <si>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</si>
  <si>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</si>
  <si>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</si>
  <si>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</si>
  <si>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</si>
  <si>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</si>
  <si>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</si>
  <si>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</si>
  <si>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</si>
  <si>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</si>
  <si>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</si>
  <si>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</si>
  <si>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</si>
  <si>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</si>
  <si>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</si>
  <si>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</si>
  <si>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</si>
  <si>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</si>
  <si>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</si>
  <si>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</si>
  <si>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</si>
  <si>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</si>
  <si>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</si>
  <si>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</si>
  <si>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</si>
  <si>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</si>
  <si>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</si>
  <si>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</si>
  <si>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</si>
  <si>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</si>
  <si>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</si>
  <si>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</si>
  <si>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</si>
  <si>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</si>
  <si>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</si>
  <si>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</si>
  <si>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 xml:space="preserve">   信访事务</t>
  </si>
  <si>
    <t xml:space="preserve">     信访业务</t>
  </si>
  <si>
    <t>20199</t>
  </si>
  <si>
    <t xml:space="preserve">   其他一般公共服务支出</t>
  </si>
  <si>
    <t>2019901</t>
  </si>
  <si>
    <t xml:space="preserve">     国家赔偿费用支出</t>
  </si>
  <si>
    <t>2019999</t>
  </si>
  <si>
    <t xml:space="preserve">     其他一般公共服务支出</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</si>
  <si>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</si>
  <si>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</si>
  <si>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</si>
  <si>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</si>
  <si>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</si>
  <si>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</si>
  <si>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</si>
  <si>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</si>
  <si>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</si>
  <si>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</si>
  <si>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</si>
  <si>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</si>
  <si>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</si>
  <si>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</si>
  <si>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</si>
  <si>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</si>
  <si>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</si>
  <si>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</si>
  <si>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</si>
  <si>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</si>
  <si>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</si>
  <si>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</si>
  <si>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</si>
  <si>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</si>
  <si>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</si>
  <si>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</si>
  <si>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</si>
  <si>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</si>
  <si>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</si>
  <si>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</si>
  <si>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</si>
  <si>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</si>
  <si>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</si>
  <si>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</si>
  <si>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</si>
  <si>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</si>
  <si>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</si>
  <si>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</si>
  <si>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</si>
  <si>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</si>
  <si>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</si>
  <si>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</si>
  <si>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</si>
  <si>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</si>
  <si>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</si>
  <si>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</si>
  <si>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</si>
  <si>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</si>
  <si>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</si>
  <si>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</si>
  <si>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</si>
  <si>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</si>
  <si>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</si>
  <si>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</si>
  <si>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</si>
  <si>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</si>
  <si>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</si>
  <si>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</si>
  <si>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</si>
  <si>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</si>
  <si>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</si>
  <si>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</si>
  <si>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</si>
  <si>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</si>
  <si>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</si>
  <si>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</si>
  <si>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</si>
  <si>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</si>
  <si>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</si>
  <si>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</si>
  <si>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</si>
  <si>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</si>
  <si>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</si>
  <si>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</si>
  <si>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</si>
  <si>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</si>
  <si>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</si>
  <si>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</si>
  <si>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</si>
  <si>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</si>
  <si>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</si>
  <si>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</si>
  <si>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</si>
  <si>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</si>
  <si>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</si>
  <si>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</si>
  <si>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</si>
  <si>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</si>
  <si>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</si>
  <si>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</si>
  <si>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</si>
  <si>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</si>
  <si>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</si>
  <si>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</si>
  <si>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</si>
  <si>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</si>
  <si>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</si>
  <si>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</si>
  <si>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</si>
  <si>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</si>
  <si>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</si>
  <si>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</si>
  <si>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</si>
  <si>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</si>
  <si>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</si>
  <si>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</si>
  <si>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</si>
  <si>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</si>
  <si>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</si>
  <si>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</si>
  <si>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</si>
  <si>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</si>
  <si>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</si>
  <si>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</si>
  <si>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</si>
  <si>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</si>
  <si>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</si>
  <si>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</si>
  <si>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</si>
  <si>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</si>
  <si>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</si>
  <si>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法治建设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</si>
  <si>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</si>
  <si>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</si>
  <si>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</si>
  <si>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</si>
  <si>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</si>
  <si>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</si>
  <si>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</si>
  <si>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</si>
  <si>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</si>
  <si>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</si>
  <si>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</si>
  <si>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</si>
  <si>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</si>
  <si>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</si>
  <si>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</si>
  <si>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</si>
  <si>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</si>
  <si>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</si>
  <si>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</si>
  <si>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</si>
  <si>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</si>
  <si>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</si>
  <si>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</si>
  <si>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</si>
  <si>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</si>
  <si>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</si>
  <si>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</si>
  <si>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</si>
  <si>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</si>
  <si>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</si>
  <si>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</si>
  <si>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</si>
  <si>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</si>
  <si>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</si>
  <si>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</si>
  <si>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</si>
  <si>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</si>
  <si>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</si>
  <si>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</si>
  <si>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</si>
  <si>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</si>
  <si>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</si>
  <si>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</si>
  <si>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</si>
  <si>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</si>
  <si>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</si>
  <si>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</si>
  <si>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</si>
  <si>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</si>
  <si>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</si>
  <si>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</si>
  <si>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</si>
  <si>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</si>
  <si>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</si>
  <si>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</si>
  <si>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</si>
  <si>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</si>
  <si>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</si>
  <si>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</si>
  <si>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</si>
  <si>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</si>
  <si>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</si>
  <si>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</si>
  <si>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</si>
  <si>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</si>
  <si>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</si>
  <si>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</si>
  <si>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</si>
  <si>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</si>
  <si>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</si>
  <si>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</si>
  <si>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</si>
  <si>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</si>
  <si>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</si>
  <si>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</si>
  <si>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</si>
  <si>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</si>
  <si>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</si>
  <si>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</si>
  <si>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</si>
  <si>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</si>
  <si>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</si>
  <si>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</si>
  <si>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</si>
  <si>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</si>
  <si>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</si>
  <si>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</si>
  <si>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</si>
  <si>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</si>
  <si>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</si>
  <si>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</si>
  <si>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</si>
  <si>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</si>
  <si>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</si>
  <si>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</si>
  <si>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</si>
  <si>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</si>
  <si>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</si>
  <si>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</si>
  <si>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</si>
  <si>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</si>
  <si>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</si>
  <si>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</si>
  <si>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</si>
  <si>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</si>
  <si>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</si>
  <si>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</si>
  <si>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</si>
  <si>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</si>
  <si>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</si>
  <si>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</si>
  <si>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</si>
  <si>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</si>
  <si>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</si>
  <si>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</si>
  <si>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</si>
  <si>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</si>
  <si>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</si>
  <si>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</si>
  <si>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</si>
  <si>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</si>
  <si>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</si>
  <si>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</si>
  <si>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</si>
  <si>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</si>
  <si>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</si>
  <si>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</si>
  <si>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</si>
  <si>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</si>
  <si>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</si>
  <si>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</si>
  <si>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</si>
  <si>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</si>
  <si>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</si>
  <si>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</si>
  <si>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</si>
  <si>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</si>
  <si>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</si>
  <si>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</si>
  <si>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</si>
  <si>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</si>
  <si>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</si>
  <si>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</si>
  <si>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</si>
  <si>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</si>
  <si>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</si>
  <si>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</si>
  <si>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</si>
  <si>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</si>
  <si>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</si>
  <si>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</si>
  <si>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</si>
  <si>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</si>
  <si>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</si>
  <si>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</si>
  <si>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</si>
  <si>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</si>
  <si>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</si>
  <si>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</si>
  <si>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</si>
  <si>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</si>
  <si>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</si>
  <si>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</si>
  <si>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</si>
  <si>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</si>
  <si>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</si>
  <si>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</si>
  <si>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</si>
  <si>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</si>
  <si>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</si>
  <si>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</si>
  <si>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</si>
  <si>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</si>
  <si>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</si>
  <si>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</si>
  <si>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</si>
  <si>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</si>
  <si>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</si>
  <si>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</si>
  <si>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</si>
  <si>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</si>
  <si>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</si>
  <si>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</si>
  <si>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</si>
  <si>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</si>
  <si>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</si>
  <si>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</si>
  <si>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</si>
  <si>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</si>
  <si>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</si>
  <si>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</si>
  <si>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</si>
  <si>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</si>
  <si>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</si>
  <si>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</si>
  <si>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</si>
  <si>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</si>
  <si>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</si>
  <si>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</si>
  <si>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</si>
  <si>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</si>
  <si>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</si>
  <si>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</si>
  <si>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</si>
  <si>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</si>
  <si>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</si>
  <si>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</si>
  <si>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</si>
  <si>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</si>
  <si>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</si>
  <si>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</si>
  <si>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</si>
  <si>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</si>
  <si>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</si>
  <si>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</si>
  <si>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</si>
  <si>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</si>
  <si>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</si>
  <si>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</si>
  <si>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</si>
  <si>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</si>
  <si>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</si>
  <si>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</si>
  <si>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</si>
  <si>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</si>
  <si>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</si>
  <si>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</si>
  <si>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</si>
  <si>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</si>
  <si>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</si>
  <si>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</si>
  <si>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</si>
  <si>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</si>
  <si>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</si>
  <si>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</si>
  <si>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</si>
  <si>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</si>
  <si>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</si>
  <si>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</si>
  <si>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</si>
  <si>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</si>
  <si>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</si>
  <si>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</si>
  <si>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</si>
  <si>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</si>
  <si>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</si>
  <si>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</si>
  <si>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</si>
  <si>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</si>
  <si>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</si>
  <si>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</si>
  <si>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</si>
  <si>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</si>
  <si>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</si>
  <si>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</si>
  <si>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</si>
  <si>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</si>
  <si>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</si>
  <si>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</si>
  <si>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</si>
  <si>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</si>
  <si>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</si>
  <si>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</si>
  <si>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</si>
  <si>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</si>
  <si>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</si>
  <si>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</si>
  <si>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</si>
  <si>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</si>
  <si>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</si>
  <si>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</si>
  <si>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</si>
  <si>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</si>
  <si>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</si>
  <si>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</si>
  <si>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</si>
  <si>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</si>
  <si>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</si>
  <si>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</si>
  <si>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</si>
  <si>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</si>
  <si>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</si>
  <si>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</si>
  <si>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</si>
  <si>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</si>
  <si>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</si>
  <si>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</si>
  <si>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</si>
  <si>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</si>
  <si>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</si>
  <si>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</si>
  <si>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</si>
  <si>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</si>
  <si>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</si>
  <si>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</si>
  <si>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</si>
  <si>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</si>
  <si>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</si>
  <si>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</si>
  <si>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</si>
  <si>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</si>
  <si>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</si>
  <si>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</si>
  <si>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</si>
  <si>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</si>
  <si>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</si>
  <si>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</si>
  <si>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</si>
  <si>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</si>
  <si>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</si>
  <si>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</si>
  <si>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</si>
  <si>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</si>
  <si>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</si>
  <si>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</si>
  <si>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</si>
  <si>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</si>
  <si>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</si>
  <si>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</si>
  <si>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</si>
  <si>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</si>
  <si>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</si>
  <si>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</si>
  <si>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</si>
  <si>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</si>
  <si>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</si>
  <si>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</si>
  <si>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</si>
  <si>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</si>
  <si>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</si>
  <si>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</si>
  <si>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</si>
  <si>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</si>
  <si>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</si>
  <si>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</si>
  <si>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</si>
  <si>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</si>
  <si>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</si>
  <si>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其他新闻出版和电影支出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</si>
  <si>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</si>
  <si>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</si>
  <si>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</si>
  <si>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</si>
  <si>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</si>
  <si>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</si>
  <si>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</si>
  <si>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</si>
  <si>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</si>
  <si>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</si>
  <si>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</si>
  <si>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</si>
  <si>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</si>
  <si>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</si>
  <si>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</si>
  <si>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</si>
  <si>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</si>
  <si>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</si>
  <si>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</si>
  <si>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</si>
  <si>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</si>
  <si>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</si>
  <si>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</si>
  <si>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</si>
  <si>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</si>
  <si>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</si>
  <si>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</si>
  <si>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</si>
  <si>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</si>
  <si>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</si>
  <si>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</si>
  <si>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</si>
  <si>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</si>
  <si>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</si>
  <si>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</si>
  <si>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</si>
  <si>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</si>
  <si>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</si>
  <si>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</si>
  <si>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</si>
  <si>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</si>
  <si>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</si>
  <si>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</si>
  <si>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</si>
  <si>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</si>
  <si>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</si>
  <si>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</si>
  <si>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</si>
  <si>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</si>
  <si>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</si>
  <si>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</si>
  <si>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</si>
  <si>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</si>
  <si>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</si>
  <si>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</si>
  <si>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</si>
  <si>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</si>
  <si>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</si>
  <si>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</si>
  <si>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</si>
  <si>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</si>
  <si>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</si>
  <si>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</si>
  <si>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</si>
  <si>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</si>
  <si>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</si>
  <si>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</si>
  <si>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</si>
  <si>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</si>
  <si>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</si>
  <si>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</si>
  <si>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</si>
  <si>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</si>
  <si>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</si>
  <si>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</si>
  <si>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</si>
  <si>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</si>
  <si>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</si>
  <si>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</si>
  <si>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</si>
  <si>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</si>
  <si>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</si>
  <si>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</si>
  <si>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</si>
  <si>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</si>
  <si>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</si>
  <si>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</si>
  <si>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</si>
  <si>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</si>
  <si>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</si>
  <si>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</si>
  <si>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</si>
  <si>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</si>
  <si>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</si>
  <si>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</si>
  <si>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</si>
  <si>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</si>
  <si>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</si>
  <si>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</si>
  <si>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</si>
  <si>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</si>
  <si>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</si>
  <si>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</si>
  <si>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</si>
  <si>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</si>
  <si>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</si>
  <si>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</si>
  <si>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</si>
  <si>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</si>
  <si>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</si>
  <si>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</si>
  <si>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</si>
  <si>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</si>
  <si>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</si>
  <si>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</si>
  <si>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</si>
  <si>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</si>
  <si>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</si>
  <si>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</si>
  <si>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</si>
  <si>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</si>
  <si>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</si>
  <si>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</si>
  <si>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</si>
  <si>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</si>
  <si>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</si>
  <si>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</si>
  <si>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</si>
  <si>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</si>
  <si>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</si>
  <si>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</si>
  <si>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</si>
  <si>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</si>
  <si>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</si>
  <si>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</si>
  <si>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</si>
  <si>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</si>
  <si>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</si>
  <si>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</si>
  <si>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</si>
  <si>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</si>
  <si>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</si>
  <si>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</si>
  <si>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</si>
  <si>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</si>
  <si>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</si>
  <si>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</si>
  <si>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</si>
  <si>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</si>
  <si>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</si>
  <si>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</si>
  <si>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</si>
  <si>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</si>
  <si>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</si>
  <si>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</si>
  <si>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</si>
  <si>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</si>
  <si>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</si>
  <si>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</si>
  <si>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</si>
  <si>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</si>
  <si>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</si>
  <si>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</si>
  <si>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</si>
  <si>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</si>
  <si>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</si>
  <si>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</si>
  <si>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</si>
  <si>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</si>
  <si>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</si>
  <si>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</si>
  <si>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</si>
  <si>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</si>
  <si>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</si>
  <si>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</si>
  <si>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</si>
  <si>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</si>
  <si>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</si>
  <si>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</si>
  <si>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</si>
  <si>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</si>
  <si>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</si>
  <si>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</si>
  <si>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</si>
  <si>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</si>
  <si>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</si>
  <si>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</si>
  <si>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</si>
  <si>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</si>
  <si>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</si>
  <si>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</si>
  <si>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</si>
  <si>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</si>
  <si>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</si>
  <si>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</si>
  <si>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</si>
  <si>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</si>
  <si>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</si>
  <si>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</si>
  <si>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</si>
  <si>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</si>
  <si>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</si>
  <si>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</si>
  <si>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</si>
  <si>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</si>
  <si>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</si>
  <si>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</si>
  <si>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</si>
  <si>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</si>
  <si>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</si>
  <si>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</si>
  <si>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</si>
  <si>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</si>
  <si>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</si>
  <si>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</si>
  <si>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</si>
  <si>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</si>
  <si>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</si>
  <si>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</si>
  <si>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</si>
  <si>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</si>
  <si>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</si>
  <si>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</si>
  <si>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</si>
  <si>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</si>
  <si>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</si>
  <si>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</si>
  <si>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</si>
  <si>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</si>
  <si>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</si>
  <si>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</si>
  <si>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</si>
  <si>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</si>
  <si>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</si>
  <si>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</si>
  <si>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</si>
  <si>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</si>
  <si>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</si>
  <si>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</si>
  <si>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</si>
  <si>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</si>
  <si>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</si>
  <si>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</si>
  <si>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</si>
  <si>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</si>
  <si>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</si>
  <si>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</si>
  <si>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</si>
  <si>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</si>
  <si>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</si>
  <si>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</si>
  <si>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</si>
  <si>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</si>
  <si>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</si>
  <si>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</si>
  <si>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</si>
  <si>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</si>
  <si>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</si>
  <si>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</si>
  <si>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</si>
  <si>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</si>
  <si>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</si>
  <si>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</si>
  <si>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</si>
  <si>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</si>
  <si>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</si>
  <si>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</si>
  <si>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</si>
  <si>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</si>
  <si>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</si>
  <si>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</si>
  <si>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</si>
  <si>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</si>
  <si>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</si>
  <si>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</si>
  <si>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</si>
  <si>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</si>
  <si>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</si>
  <si>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</si>
  <si>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</si>
  <si>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</si>
  <si>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</si>
  <si>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</si>
  <si>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</si>
  <si>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</si>
  <si>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</si>
  <si>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</si>
  <si>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</si>
  <si>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</si>
  <si>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</si>
  <si>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</si>
  <si>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</si>
  <si>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</si>
  <si>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</si>
  <si>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</si>
  <si>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</si>
  <si>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</si>
  <si>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</si>
  <si>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</si>
  <si>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</si>
  <si>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</si>
  <si>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</si>
  <si>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</si>
  <si>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</si>
  <si>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</si>
  <si>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</si>
  <si>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</si>
  <si>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</si>
  <si>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</si>
  <si>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</si>
  <si>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</si>
  <si>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</si>
  <si>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</si>
  <si>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</si>
  <si>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</si>
  <si>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</si>
  <si>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</si>
  <si>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</si>
  <si>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</si>
  <si>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</si>
  <si>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</si>
  <si>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</si>
  <si>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</si>
  <si>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</si>
  <si>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</si>
  <si>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</si>
  <si>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</si>
  <si>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</si>
  <si>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</si>
  <si>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</si>
  <si>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</si>
  <si>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</si>
  <si>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</si>
  <si>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</si>
  <si>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</si>
  <si>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</si>
  <si>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</si>
  <si>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</si>
  <si>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</si>
  <si>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</si>
  <si>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</si>
  <si>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</si>
  <si>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</si>
  <si>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</si>
  <si>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</si>
  <si>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</si>
  <si>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</si>
  <si>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</si>
  <si>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</si>
  <si>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</si>
  <si>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</si>
  <si>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</si>
  <si>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</si>
  <si>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</si>
  <si>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</si>
  <si>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</si>
  <si>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</si>
  <si>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</si>
  <si>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</si>
  <si>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</si>
  <si>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</si>
  <si>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</si>
  <si>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</si>
  <si>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</si>
  <si>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</si>
  <si>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</si>
  <si>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</si>
  <si>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</si>
  <si>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</si>
  <si>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</si>
  <si>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</si>
  <si>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</si>
  <si>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</si>
  <si>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 xml:space="preserve">    中医药事务</t>
  </si>
  <si>
    <t xml:space="preserve">     其他中医药事务支出</t>
  </si>
  <si>
    <t xml:space="preserve">    疾病预防控制事务</t>
  </si>
  <si>
    <t>21099</t>
  </si>
  <si>
    <t xml:space="preserve">   其他卫生健康支出</t>
  </si>
  <si>
    <t xml:space="preserve">     其他卫生健康支出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</si>
  <si>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</si>
  <si>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</si>
  <si>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</si>
  <si>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</si>
  <si>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</si>
  <si>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</si>
  <si>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</si>
  <si>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</si>
  <si>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</si>
  <si>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</si>
  <si>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</si>
  <si>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</si>
  <si>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</si>
  <si>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</si>
  <si>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</si>
  <si>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</si>
  <si>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</si>
  <si>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</si>
  <si>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</si>
  <si>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</si>
  <si>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</si>
  <si>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</si>
  <si>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</si>
  <si>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</si>
  <si>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</si>
  <si>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</si>
  <si>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</si>
  <si>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</si>
  <si>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</si>
  <si>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</si>
  <si>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</si>
  <si>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</si>
  <si>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</si>
  <si>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</si>
  <si>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</si>
  <si>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</si>
  <si>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</si>
  <si>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</si>
  <si>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</si>
  <si>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</si>
  <si>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</si>
  <si>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</si>
  <si>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</si>
  <si>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</si>
  <si>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</si>
  <si>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</si>
  <si>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</si>
  <si>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</si>
  <si>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</si>
  <si>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</si>
  <si>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</si>
  <si>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</si>
  <si>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</si>
  <si>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</si>
  <si>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森林保护修复</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</si>
  <si>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</si>
  <si>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</si>
  <si>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</si>
  <si>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</si>
  <si>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</si>
  <si>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</si>
  <si>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</si>
  <si>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</si>
  <si>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</si>
  <si>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</si>
  <si>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</si>
  <si>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</si>
  <si>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</si>
  <si>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</si>
  <si>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</si>
  <si>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</si>
  <si>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</si>
  <si>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</si>
  <si>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</si>
  <si>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</si>
  <si>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</si>
  <si>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</si>
  <si>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</si>
  <si>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</si>
  <si>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</si>
  <si>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</si>
  <si>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</si>
  <si>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</si>
  <si>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</si>
  <si>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</si>
  <si>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</si>
  <si>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</si>
  <si>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</si>
  <si>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</si>
  <si>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</si>
  <si>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</si>
  <si>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</si>
  <si>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</si>
  <si>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</si>
  <si>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</si>
  <si>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</si>
  <si>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</si>
  <si>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</si>
  <si>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</si>
  <si>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</si>
  <si>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</si>
  <si>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</si>
  <si>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</si>
  <si>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</si>
  <si>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</si>
  <si>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</si>
  <si>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</si>
  <si>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</si>
  <si>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</si>
  <si>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</si>
  <si>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</si>
  <si>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</si>
  <si>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</si>
  <si>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</si>
  <si>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</si>
  <si>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</si>
  <si>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</si>
  <si>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</si>
  <si>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</si>
  <si>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</si>
  <si>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</si>
  <si>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</si>
  <si>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</si>
  <si>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</si>
  <si>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</si>
  <si>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</si>
  <si>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</si>
  <si>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</si>
  <si>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</si>
  <si>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</si>
  <si>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</si>
  <si>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</si>
  <si>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</si>
  <si>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</si>
  <si>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</si>
  <si>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</si>
  <si>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</si>
  <si>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</si>
  <si>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</si>
  <si>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</si>
  <si>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</si>
  <si>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</si>
  <si>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</si>
  <si>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</si>
  <si>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</si>
  <si>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</si>
  <si>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</si>
  <si>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</si>
  <si>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</si>
  <si>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</si>
  <si>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</si>
  <si>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</si>
  <si>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</si>
  <si>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</si>
  <si>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</si>
  <si>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</si>
  <si>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</si>
  <si>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</si>
  <si>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</si>
  <si>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</si>
  <si>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</si>
  <si>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</si>
  <si>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</si>
  <si>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</si>
  <si>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</si>
  <si>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</si>
  <si>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</si>
  <si>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</si>
  <si>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</si>
  <si>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</si>
  <si>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</si>
  <si>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</si>
  <si>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</si>
  <si>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</si>
  <si>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</si>
  <si>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</si>
  <si>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</si>
  <si>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</si>
  <si>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</si>
  <si>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</si>
  <si>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</si>
  <si>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</si>
  <si>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</si>
  <si>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</si>
  <si>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</si>
  <si>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</si>
  <si>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</si>
  <si>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</si>
  <si>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</si>
  <si>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</si>
  <si>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</si>
  <si>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</si>
  <si>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</si>
  <si>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</si>
  <si>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</si>
  <si>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</si>
  <si>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</si>
  <si>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</si>
  <si>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</si>
  <si>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</si>
  <si>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</si>
  <si>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</si>
  <si>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</si>
  <si>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</si>
  <si>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</si>
  <si>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</si>
  <si>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</si>
  <si>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</si>
  <si>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</si>
  <si>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</si>
  <si>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</si>
  <si>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</si>
  <si>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</si>
  <si>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</si>
  <si>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</si>
  <si>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</si>
  <si>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</si>
  <si>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</si>
  <si>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</si>
  <si>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</si>
  <si>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</si>
  <si>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</si>
  <si>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</si>
  <si>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</si>
  <si>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</si>
  <si>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</si>
  <si>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</si>
  <si>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</si>
  <si>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</si>
  <si>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</si>
  <si>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</si>
  <si>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</si>
  <si>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</si>
  <si>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</si>
  <si>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</si>
  <si>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</si>
  <si>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</si>
  <si>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</si>
  <si>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</si>
  <si>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</si>
  <si>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</si>
  <si>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</si>
  <si>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</si>
  <si>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</si>
  <si>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</si>
  <si>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</si>
  <si>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</si>
  <si>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</si>
  <si>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</si>
  <si>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</si>
  <si>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</si>
  <si>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</si>
  <si>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</si>
  <si>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</si>
  <si>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</si>
  <si>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</si>
  <si>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</si>
  <si>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</si>
  <si>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</si>
  <si>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</si>
  <si>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</si>
  <si>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</si>
  <si>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</si>
  <si>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</si>
  <si>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</si>
  <si>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</si>
  <si>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</si>
  <si>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</si>
  <si>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</si>
  <si>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</si>
  <si>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</si>
  <si>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</si>
  <si>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</si>
  <si>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</si>
  <si>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</si>
  <si>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 xml:space="preserve">     退耕还林还草</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</si>
  <si>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</si>
  <si>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</si>
  <si>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</si>
  <si>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</si>
  <si>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</si>
  <si>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</si>
  <si>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</si>
  <si>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</si>
  <si>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</si>
  <si>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</si>
  <si>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</si>
  <si>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</si>
  <si>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</si>
  <si>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</si>
  <si>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</si>
  <si>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</si>
  <si>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</si>
  <si>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</si>
  <si>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水行政执法监督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</si>
  <si>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</si>
  <si>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</si>
  <si>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</si>
  <si>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</si>
  <si>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</si>
  <si>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</si>
  <si>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</si>
  <si>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</si>
  <si>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</si>
  <si>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</si>
  <si>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</si>
  <si>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</si>
  <si>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</si>
  <si>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</si>
  <si>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</si>
  <si>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</si>
  <si>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</si>
  <si>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</si>
  <si>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</si>
  <si>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</si>
  <si>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</si>
  <si>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</si>
  <si>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</si>
  <si>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</si>
  <si>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</si>
  <si>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</si>
  <si>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</si>
  <si>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</si>
  <si>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农村供水</t>
  </si>
  <si>
    <t>2130336</t>
  </si>
  <si>
    <t xml:space="preserve">     南水北调工程建设</t>
  </si>
  <si>
    <t>2130337</t>
  </si>
  <si>
    <t xml:space="preserve">     南水北调工程管理</t>
  </si>
  <si>
    <t>2130399</t>
  </si>
  <si>
    <t xml:space="preserve">     其他水利支出</t>
  </si>
  <si>
    <t>21305</t>
  </si>
  <si>
    <t xml:space="preserve">   巩固拓展脱贫攻坚成果衔接乡村振兴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</si>
  <si>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</si>
  <si>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</si>
  <si>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</si>
  <si>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</si>
  <si>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</si>
  <si>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</si>
  <si>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</si>
  <si>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</si>
  <si>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</si>
  <si>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</si>
  <si>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</si>
  <si>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</si>
  <si>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</si>
  <si>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</si>
  <si>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2130599</t>
  </si>
  <si>
    <t xml:space="preserve">     其他巩固脱贫衔接乡村振兴支出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</si>
  <si>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</si>
  <si>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</si>
  <si>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</si>
  <si>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</si>
  <si>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</si>
  <si>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</si>
  <si>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</si>
  <si>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</si>
  <si>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</si>
  <si>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</si>
  <si>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</si>
  <si>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</si>
  <si>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</si>
  <si>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</si>
  <si>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</si>
  <si>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</si>
  <si>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</si>
  <si>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</si>
  <si>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</si>
  <si>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</si>
  <si>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</si>
  <si>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</si>
  <si>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</si>
  <si>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创业担保贷款贴息及奖补</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</si>
  <si>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</si>
  <si>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</si>
  <si>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</si>
  <si>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</si>
  <si>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</si>
  <si>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</si>
  <si>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</si>
  <si>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</si>
  <si>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</si>
  <si>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</si>
  <si>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</si>
  <si>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</si>
  <si>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</si>
  <si>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</si>
  <si>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</si>
  <si>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</si>
  <si>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</si>
  <si>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</si>
  <si>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</si>
  <si>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</si>
  <si>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</si>
  <si>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</si>
  <si>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</si>
  <si>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</si>
  <si>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</si>
  <si>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</si>
  <si>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</si>
  <si>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</si>
  <si>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</si>
  <si>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</si>
  <si>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</si>
  <si>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</si>
  <si>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</si>
  <si>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</si>
  <si>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</si>
  <si>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</si>
  <si>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</si>
  <si>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</si>
  <si>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</si>
  <si>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</si>
  <si>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</si>
  <si>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</si>
  <si>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</si>
  <si>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</si>
  <si>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</si>
  <si>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</si>
  <si>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</si>
  <si>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</si>
  <si>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</si>
  <si>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</si>
  <si>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</si>
  <si>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</si>
  <si>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</si>
  <si>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</si>
  <si>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</si>
  <si>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</si>
  <si>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</si>
  <si>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</si>
  <si>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</si>
  <si>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</si>
  <si>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</si>
  <si>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</si>
  <si>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</si>
  <si>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</si>
  <si>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</si>
  <si>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</si>
  <si>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</si>
  <si>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</si>
  <si>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</si>
  <si>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</si>
  <si>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</si>
  <si>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</si>
  <si>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</si>
  <si>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</si>
  <si>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</si>
  <si>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</si>
  <si>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</si>
  <si>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</si>
  <si>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</si>
  <si>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</si>
  <si>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</si>
  <si>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</si>
  <si>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</si>
  <si>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</si>
  <si>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</si>
  <si>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</si>
  <si>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</si>
  <si>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</si>
  <si>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</si>
  <si>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</si>
  <si>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</si>
  <si>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</si>
  <si>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</si>
  <si>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</si>
  <si>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</si>
  <si>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</si>
  <si>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</si>
  <si>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</si>
  <si>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</si>
  <si>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</si>
  <si>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</si>
  <si>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</si>
  <si>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</si>
  <si>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</si>
  <si>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</si>
  <si>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</si>
  <si>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</si>
  <si>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</si>
  <si>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</si>
  <si>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</si>
  <si>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</si>
  <si>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</si>
  <si>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</si>
  <si>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</si>
  <si>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</si>
  <si>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</si>
  <si>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</si>
  <si>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</si>
  <si>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</si>
  <si>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</si>
  <si>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</si>
  <si>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</si>
  <si>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</si>
  <si>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</si>
  <si>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</si>
  <si>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</si>
  <si>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</si>
  <si>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</si>
  <si>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</si>
  <si>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</si>
  <si>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</si>
  <si>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</si>
  <si>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</si>
  <si>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</si>
  <si>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</si>
  <si>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</si>
  <si>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</si>
  <si>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</si>
  <si>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</si>
  <si>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</si>
  <si>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</si>
  <si>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</si>
  <si>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</si>
  <si>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</si>
  <si>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</si>
  <si>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</si>
  <si>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</si>
  <si>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</si>
  <si>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</si>
  <si>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</si>
  <si>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</si>
  <si>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</si>
  <si>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</si>
  <si>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</si>
  <si>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</si>
  <si>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</si>
  <si>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</si>
  <si>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</si>
  <si>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</si>
  <si>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</si>
  <si>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</si>
  <si>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</si>
  <si>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</si>
  <si>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</si>
  <si>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</si>
  <si>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</si>
  <si>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</si>
  <si>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</si>
  <si>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</si>
  <si>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</si>
  <si>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</si>
  <si>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</si>
  <si>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</si>
  <si>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</si>
  <si>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</si>
  <si>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</si>
  <si>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</si>
  <si>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</si>
  <si>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</si>
  <si>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</si>
  <si>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</si>
  <si>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</si>
  <si>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</si>
  <si>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</si>
  <si>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</si>
  <si>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</si>
  <si>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</si>
  <si>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</si>
  <si>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</si>
  <si>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</si>
  <si>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</si>
  <si>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</si>
  <si>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</si>
  <si>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</si>
  <si>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</si>
  <si>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</si>
  <si>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</si>
  <si>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</si>
  <si>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</si>
  <si>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</si>
  <si>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</si>
  <si>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</si>
  <si>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</si>
  <si>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</si>
  <si>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</si>
  <si>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</si>
  <si>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</si>
  <si>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</si>
  <si>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</si>
  <si>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</si>
  <si>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</si>
  <si>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</si>
  <si>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</si>
  <si>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</si>
  <si>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</si>
  <si>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</si>
  <si>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</si>
  <si>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</si>
  <si>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</si>
  <si>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</si>
  <si>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</si>
  <si>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</si>
  <si>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</si>
  <si>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</si>
  <si>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</si>
  <si>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</si>
  <si>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</si>
  <si>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</si>
  <si>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</si>
  <si>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</si>
  <si>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</si>
  <si>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</si>
  <si>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</si>
  <si>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</si>
  <si>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</si>
  <si>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</si>
  <si>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</si>
  <si>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</si>
  <si>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</si>
  <si>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</si>
  <si>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</si>
  <si>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</si>
  <si>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</si>
  <si>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</si>
  <si>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</si>
  <si>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</si>
  <si>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</si>
  <si>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</si>
  <si>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</si>
  <si>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</si>
  <si>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</si>
  <si>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</si>
  <si>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</si>
  <si>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</si>
  <si>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</si>
  <si>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</si>
  <si>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</si>
  <si>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</si>
  <si>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</si>
  <si>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</si>
  <si>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</si>
  <si>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</si>
  <si>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</si>
  <si>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</si>
  <si>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</si>
  <si>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</si>
  <si>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</si>
  <si>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</si>
  <si>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</si>
  <si>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</si>
  <si>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</si>
  <si>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</si>
  <si>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</si>
  <si>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</si>
  <si>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</si>
  <si>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</si>
  <si>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</si>
  <si>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</si>
  <si>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</si>
  <si>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</si>
  <si>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</si>
  <si>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</si>
  <si>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</si>
  <si>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</si>
  <si>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</si>
  <si>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</si>
  <si>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</si>
  <si>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</si>
  <si>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</si>
  <si>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</si>
  <si>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</si>
  <si>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</si>
  <si>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</si>
  <si>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</si>
  <si>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</si>
  <si>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</si>
  <si>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</si>
  <si>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</si>
  <si>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</si>
  <si>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</si>
  <si>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</si>
  <si>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</si>
  <si>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</si>
  <si>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</si>
  <si>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</si>
  <si>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</si>
  <si>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</si>
  <si>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</si>
  <si>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</si>
  <si>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</si>
  <si>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</si>
  <si>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</si>
  <si>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</si>
  <si>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</si>
  <si>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</si>
  <si>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</si>
  <si>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</si>
  <si>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</si>
  <si>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</si>
  <si>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</si>
  <si>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</si>
  <si>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</si>
  <si>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</si>
  <si>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</si>
  <si>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</si>
  <si>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</si>
  <si>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</si>
  <si>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</si>
  <si>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</si>
  <si>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</si>
  <si>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</si>
  <si>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</si>
  <si>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</si>
  <si>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</si>
  <si>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</si>
  <si>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</si>
  <si>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</si>
  <si>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</si>
  <si>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</si>
  <si>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</si>
  <si>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</si>
  <si>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</si>
  <si>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</si>
  <si>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</si>
  <si>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</si>
  <si>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</si>
  <si>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</si>
  <si>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</si>
  <si>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</si>
  <si>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</si>
  <si>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</si>
  <si>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</si>
  <si>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</si>
  <si>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</si>
  <si>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</si>
  <si>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</si>
  <si>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</si>
  <si>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</si>
  <si>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</si>
  <si>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</si>
  <si>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</si>
  <si>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</si>
  <si>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</si>
  <si>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</si>
  <si>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</si>
  <si>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</si>
  <si>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</si>
  <si>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</si>
  <si>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</si>
  <si>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</si>
  <si>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</si>
  <si>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</si>
  <si>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</si>
  <si>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</si>
  <si>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</si>
  <si>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</si>
  <si>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</si>
  <si>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</si>
  <si>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</si>
  <si>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</si>
  <si>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</si>
  <si>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</si>
  <si>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</si>
  <si>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</si>
  <si>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</si>
  <si>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</si>
  <si>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</si>
  <si>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</si>
  <si>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</si>
  <si>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</si>
  <si>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</si>
  <si>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</si>
  <si>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</si>
  <si>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</si>
  <si>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</si>
  <si>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</si>
  <si>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</si>
  <si>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</si>
  <si>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</si>
  <si>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</si>
  <si>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</si>
  <si>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</si>
  <si>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</si>
  <si>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</si>
  <si>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</si>
  <si>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</si>
  <si>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</si>
  <si>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</si>
  <si>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</si>
  <si>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</si>
  <si>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</si>
  <si>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</si>
  <si>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</si>
  <si>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</si>
  <si>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</si>
  <si>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</si>
  <si>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</si>
  <si>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</si>
  <si>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</si>
  <si>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</si>
  <si>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</si>
  <si>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</si>
  <si>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</si>
  <si>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</si>
  <si>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</si>
  <si>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</si>
  <si>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</si>
  <si>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 xml:space="preserve">     保障性租赁住房</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</si>
  <si>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</si>
  <si>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</si>
  <si>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</si>
  <si>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</si>
  <si>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</si>
  <si>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</si>
  <si>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</si>
  <si>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</si>
  <si>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</si>
  <si>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</si>
  <si>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</si>
  <si>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</si>
  <si>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</si>
  <si>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</si>
  <si>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</si>
  <si>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</si>
  <si>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</si>
  <si>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</si>
  <si>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</si>
  <si>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</si>
  <si>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</si>
  <si>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</si>
  <si>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</si>
  <si>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</si>
  <si>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</si>
  <si>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</si>
  <si>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</si>
  <si>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</si>
  <si>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</si>
  <si>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</si>
  <si>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</si>
  <si>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</si>
  <si>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</si>
  <si>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</si>
  <si>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</si>
  <si>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</si>
  <si>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</si>
  <si>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</si>
  <si>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</si>
  <si>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</si>
  <si>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</si>
  <si>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</si>
  <si>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</si>
  <si>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</si>
  <si>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</si>
  <si>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</si>
  <si>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</si>
  <si>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</si>
  <si>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</si>
  <si>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</si>
  <si>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</si>
  <si>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</si>
  <si>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</si>
  <si>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</si>
  <si>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</si>
  <si>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</si>
  <si>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</si>
  <si>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</si>
  <si>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</si>
  <si>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</si>
  <si>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</si>
  <si>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</si>
  <si>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</si>
  <si>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</si>
  <si>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</si>
  <si>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</si>
  <si>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</si>
  <si>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</si>
  <si>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</si>
  <si>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</si>
  <si>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</si>
  <si>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</si>
  <si>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</si>
  <si>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</si>
  <si>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</si>
  <si>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</si>
  <si>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</si>
  <si>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</si>
  <si>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</si>
  <si>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</si>
  <si>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</si>
  <si>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</si>
  <si>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</si>
  <si>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</si>
  <si>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</si>
  <si>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</si>
  <si>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</si>
  <si>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</si>
  <si>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</si>
  <si>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</si>
  <si>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</si>
  <si>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</si>
  <si>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</si>
  <si>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</si>
  <si>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</si>
  <si>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</si>
  <si>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</si>
  <si>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</si>
  <si>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</si>
  <si>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</si>
  <si>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</si>
  <si>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</si>
  <si>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</si>
  <si>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</si>
  <si>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</si>
  <si>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</si>
  <si>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</si>
  <si>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</si>
  <si>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</si>
  <si>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</si>
  <si>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</si>
  <si>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</si>
  <si>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</si>
  <si>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</si>
  <si>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</si>
  <si>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</si>
  <si>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</si>
  <si>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</si>
  <si>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</si>
  <si>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</si>
  <si>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</si>
  <si>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</si>
  <si>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</si>
  <si>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</si>
  <si>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</si>
  <si>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</si>
  <si>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</si>
  <si>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</si>
  <si>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</si>
  <si>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</si>
  <si>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</si>
  <si>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</si>
  <si>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</si>
  <si>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</si>
  <si>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</si>
  <si>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</si>
  <si>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</si>
  <si>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</si>
  <si>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</si>
  <si>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</si>
  <si>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</si>
  <si>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</si>
  <si>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</si>
  <si>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</si>
  <si>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</si>
  <si>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</si>
  <si>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</si>
  <si>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</si>
  <si>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</si>
  <si>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</si>
  <si>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</si>
  <si>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</si>
  <si>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</si>
  <si>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</si>
  <si>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</si>
  <si>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</si>
  <si>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</si>
  <si>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</si>
  <si>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矿山安全</t>
  </si>
  <si>
    <t>2240401</t>
  </si>
  <si>
    <t>2240402</t>
  </si>
  <si>
    <t>2240403</t>
  </si>
  <si>
    <t>2240404</t>
  </si>
  <si>
    <t xml:space="preserve">     矿山安全监察事务</t>
  </si>
  <si>
    <t>2240405</t>
  </si>
  <si>
    <t xml:space="preserve">     矿山应急救援事务</t>
  </si>
  <si>
    <t>2240450</t>
  </si>
  <si>
    <t>2240499</t>
  </si>
  <si>
    <t xml:space="preserve">     其他矿山安全支出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</si>
  <si>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</si>
  <si>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</si>
  <si>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</si>
  <si>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</si>
  <si>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</si>
  <si>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</si>
  <si>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</si>
  <si>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</si>
  <si>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</si>
  <si>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</si>
  <si>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</si>
  <si>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</si>
  <si>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</si>
  <si>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</si>
  <si>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</si>
  <si>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</si>
  <si>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</si>
  <si>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</si>
  <si>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</si>
  <si>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</si>
  <si>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</si>
  <si>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</si>
  <si>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</si>
  <si>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</si>
  <si>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</si>
  <si>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</si>
  <si>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</si>
  <si>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</si>
  <si>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</si>
  <si>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</si>
  <si>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</si>
  <si>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</si>
  <si>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</si>
  <si>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</si>
  <si>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</si>
  <si>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</si>
  <si>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</si>
  <si>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</si>
  <si>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</si>
  <si>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</si>
  <si>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</si>
  <si>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</si>
  <si>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</si>
  <si>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</si>
  <si>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</si>
  <si>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</si>
  <si>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</si>
  <si>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</si>
  <si>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</si>
  <si>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</si>
  <si>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</si>
  <si>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</si>
  <si>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</si>
  <si>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</si>
  <si>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</si>
  <si>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</si>
  <si>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23303</t>
  </si>
  <si>
    <t xml:space="preserve">   地方政府一般债务发行费用支出</t>
  </si>
  <si>
    <t>22902</t>
  </si>
  <si>
    <t xml:space="preserve">   年初预留</t>
  </si>
  <si>
    <t>22999</t>
  </si>
  <si>
    <t>县本级一般公共预算支出</t>
  </si>
  <si>
    <t>1-5  2024年富源县本级一般公共预算政府预算经济分类表（基本支出）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</si>
  <si>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</si>
  <si>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</si>
  <si>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</si>
  <si>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</si>
  <si>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</si>
  <si>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</si>
  <si>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</si>
  <si>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</si>
  <si>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</si>
  <si>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</si>
  <si>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</si>
  <si>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</si>
  <si>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</si>
  <si>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</si>
  <si>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</si>
  <si>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</si>
  <si>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</si>
  <si>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</si>
  <si>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</si>
  <si>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</si>
  <si>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</si>
  <si>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</si>
  <si>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</si>
  <si>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</si>
  <si>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</si>
  <si>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</si>
  <si>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</si>
  <si>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</si>
  <si>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</si>
  <si>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</si>
  <si>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</si>
  <si>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</si>
  <si>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对个人和家庭的补助</t>
  </si>
  <si>
    <t xml:space="preserve">  社会福利和救助</t>
  </si>
  <si>
    <t xml:space="preserve">  助学金</t>
  </si>
  <si>
    <t xml:space="preserve">  个人农业生产补贴</t>
  </si>
  <si>
    <t xml:space="preserve">  离退休费</t>
  </si>
  <si>
    <t>合计</t>
  </si>
  <si>
    <t>1-6  2024年富源县本级一般公共预算支出表（州（市）对下转移支付项目）</t>
  </si>
  <si>
    <t>项       目</t>
  </si>
  <si>
    <t>其中：延续项目</t>
  </si>
  <si>
    <t>其中：新增项目</t>
  </si>
  <si>
    <t xml:space="preserve">  一般公共服务</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</si>
  <si>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</si>
  <si>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</si>
  <si>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</si>
  <si>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</si>
  <si>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</si>
  <si>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</si>
  <si>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残疾人就业</t>
  </si>
  <si>
    <t xml:space="preserve">  卫生健康支出</t>
  </si>
  <si>
    <t xml:space="preserve">  节能环保支出</t>
  </si>
  <si>
    <t xml:space="preserve">  城乡社区支出</t>
  </si>
  <si>
    <t xml:space="preserve">  农林水支出</t>
  </si>
  <si>
    <t xml:space="preserve">  交通运输支出</t>
  </si>
  <si>
    <t xml:space="preserve">  住房保障支出</t>
  </si>
  <si>
    <t xml:space="preserve">  灾害防治及应急管理支出</t>
  </si>
  <si>
    <t>1-7  2024年富源县分地区税收返还和转移支付预算表</t>
  </si>
  <si>
    <t>州（市）</t>
  </si>
  <si>
    <t>税收返还</t>
  </si>
  <si>
    <t>转移支付</t>
  </si>
  <si>
    <t>一、提前下达数</t>
  </si>
  <si>
    <t>昆明市</t>
  </si>
  <si>
    <t xml:space="preserve"> </t>
  </si>
  <si>
    <t>昭通市</t>
  </si>
  <si>
    <t>曲靖市富源县</t>
  </si>
  <si>
    <t>玉溪市</t>
  </si>
  <si>
    <t>红河州</t>
  </si>
  <si>
    <t>文山州</t>
  </si>
  <si>
    <t>普洱市</t>
  </si>
  <si>
    <t>西双版纳州</t>
  </si>
  <si>
    <t>楚雄州</t>
  </si>
  <si>
    <t>大理州</t>
  </si>
  <si>
    <t>保山市</t>
  </si>
  <si>
    <t>德宏州</t>
  </si>
  <si>
    <t>丽江市</t>
  </si>
  <si>
    <t>怒江州</t>
  </si>
  <si>
    <t>迪庆州</t>
  </si>
  <si>
    <t>临沧市</t>
  </si>
  <si>
    <t>二、预算数</t>
  </si>
  <si>
    <t>1-8  2024年富源县本级“三公”经费预算财政拨款情况统计表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</si>
  <si>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</si>
  <si>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</si>
  <si>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</si>
  <si>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</si>
  <si>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</si>
  <si>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</si>
  <si>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</si>
  <si>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</si>
  <si>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差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富源县2024年 “三公”经费预算数2841万元，比2023年预算数2930万元减少89万元，下降3.04%，其中：因公出国（境）费用为0万元；公务接待费1331万元，比上年预算数1373万元减少42万元，下降3.06%；公务车运行维护费1510万元，比上年预算数1557万元减少47万元，下降3.02%，其中，公务用车购置18万元，比上年预算数60万元减少42万元，下降70%；公务用车运行费1492万元，比上年预算数1497万元减少5万元，下降0.33%。</t>
  </si>
  <si>
    <t>2-1  2024年富源县政府性基金预算收入情况表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</si>
  <si>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</si>
  <si>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</si>
  <si>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</si>
  <si>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</si>
  <si>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</si>
  <si>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</si>
  <si>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</si>
  <si>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</si>
  <si>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</si>
  <si>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</si>
  <si>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</si>
  <si>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</si>
  <si>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</si>
  <si>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</si>
  <si>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</si>
  <si>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</si>
  <si>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</si>
  <si>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</si>
  <si>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</si>
  <si>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</si>
  <si>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</si>
  <si>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</si>
  <si>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</si>
  <si>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</si>
  <si>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</si>
  <si>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</si>
  <si>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</si>
  <si>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</si>
  <si>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</si>
  <si>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</si>
  <si>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</si>
  <si>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</si>
  <si>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</si>
  <si>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</si>
  <si>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</si>
  <si>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</si>
  <si>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</si>
  <si>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</si>
  <si>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</si>
  <si>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</si>
  <si>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</si>
  <si>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</si>
  <si>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</si>
  <si>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</si>
  <si>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</si>
  <si>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</si>
  <si>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</si>
  <si>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</si>
  <si>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全省政府性基金预算收入</t>
  </si>
  <si>
    <t>债务收入</t>
  </si>
  <si>
    <t xml:space="preserve">  政府性基金转移收入</t>
  </si>
  <si>
    <t xml:space="preserve">     政府性基金补助收入</t>
  </si>
  <si>
    <t>2-2  2024年富源县政府性基金预算支出情况表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</si>
  <si>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</si>
  <si>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</si>
  <si>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</si>
  <si>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</si>
  <si>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</si>
  <si>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</si>
  <si>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</si>
  <si>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</si>
  <si>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</si>
  <si>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</si>
  <si>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</si>
  <si>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</si>
  <si>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</si>
  <si>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</si>
  <si>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</si>
  <si>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</si>
  <si>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</si>
  <si>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</si>
  <si>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</si>
  <si>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</si>
  <si>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</si>
  <si>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</si>
  <si>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</si>
  <si>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</si>
  <si>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</si>
  <si>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</si>
  <si>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</si>
  <si>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</si>
  <si>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</si>
  <si>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</si>
  <si>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</si>
  <si>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</si>
  <si>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</si>
  <si>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</si>
  <si>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</si>
  <si>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</si>
  <si>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</si>
  <si>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</si>
  <si>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</si>
  <si>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</si>
  <si>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</si>
  <si>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</si>
  <si>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</si>
  <si>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</si>
  <si>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</si>
  <si>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</si>
  <si>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</si>
  <si>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</si>
  <si>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</si>
  <si>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</si>
  <si>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</si>
  <si>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</si>
  <si>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</si>
  <si>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</si>
  <si>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</si>
  <si>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</si>
  <si>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</si>
  <si>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</si>
  <si>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</si>
  <si>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</si>
  <si>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</si>
  <si>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</si>
  <si>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</si>
  <si>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</si>
  <si>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</si>
  <si>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</si>
  <si>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</si>
  <si>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</si>
  <si>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</si>
  <si>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</si>
  <si>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</si>
  <si>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</si>
  <si>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</si>
  <si>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</si>
  <si>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</si>
  <si>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</si>
  <si>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</si>
  <si>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</si>
  <si>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</si>
  <si>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</si>
  <si>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</si>
  <si>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</si>
  <si>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</si>
  <si>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</si>
  <si>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</si>
  <si>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</si>
  <si>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</si>
  <si>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</si>
  <si>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 xml:space="preserve">      农业生产发展支出</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</si>
  <si>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</si>
  <si>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</si>
  <si>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</si>
  <si>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</si>
  <si>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</si>
  <si>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</si>
  <si>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</si>
  <si>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</si>
  <si>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</si>
  <si>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</si>
  <si>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</si>
  <si>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</si>
  <si>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</si>
  <si>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</si>
  <si>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</si>
  <si>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</si>
  <si>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</si>
  <si>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</si>
  <si>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</si>
  <si>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</si>
  <si>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</si>
  <si>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</si>
  <si>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</si>
  <si>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</si>
  <si>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</si>
  <si>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</si>
  <si>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</si>
  <si>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</si>
  <si>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</si>
  <si>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</si>
  <si>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</si>
  <si>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</si>
  <si>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</si>
  <si>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</si>
  <si>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</si>
  <si>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</si>
  <si>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</si>
  <si>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</si>
  <si>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</si>
  <si>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</si>
  <si>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</si>
  <si>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</si>
  <si>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</si>
  <si>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</si>
  <si>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</si>
  <si>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</si>
  <si>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</si>
  <si>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</si>
  <si>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</si>
  <si>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</si>
  <si>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</si>
  <si>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</si>
  <si>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</si>
  <si>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</si>
  <si>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</si>
  <si>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</si>
  <si>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</si>
  <si>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</si>
  <si>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</si>
  <si>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</si>
  <si>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</si>
  <si>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</si>
  <si>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</si>
  <si>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</si>
  <si>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</si>
  <si>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</si>
  <si>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</si>
  <si>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</si>
  <si>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</si>
  <si>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</si>
  <si>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</si>
  <si>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</si>
  <si>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</si>
  <si>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</si>
  <si>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</si>
  <si>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</si>
  <si>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</si>
  <si>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</si>
  <si>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</si>
  <si>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</si>
  <si>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</si>
  <si>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</si>
  <si>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</si>
  <si>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</si>
  <si>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</si>
  <si>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</si>
  <si>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</si>
  <si>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</si>
  <si>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</si>
  <si>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</si>
  <si>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</si>
  <si>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</si>
  <si>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</si>
  <si>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</si>
  <si>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</si>
  <si>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</si>
  <si>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</si>
  <si>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</si>
  <si>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</si>
  <si>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</si>
  <si>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21372</t>
  </si>
  <si>
    <t xml:space="preserve">      中大型水库移民后期扶持基金支出</t>
  </si>
  <si>
    <t>2137201</t>
  </si>
  <si>
    <t>2137202</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</si>
  <si>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</si>
  <si>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</si>
  <si>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</si>
  <si>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</si>
  <si>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</si>
  <si>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</si>
  <si>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</si>
  <si>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</si>
  <si>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</si>
  <si>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</si>
  <si>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</si>
  <si>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</si>
  <si>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</si>
  <si>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</si>
  <si>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</si>
  <si>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</si>
  <si>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</si>
  <si>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</si>
  <si>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</si>
  <si>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</si>
  <si>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</si>
  <si>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</si>
  <si>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</si>
  <si>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</si>
  <si>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</si>
  <si>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</si>
  <si>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</si>
  <si>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</si>
  <si>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</si>
  <si>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</si>
  <si>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</si>
  <si>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</si>
  <si>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</si>
  <si>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</si>
  <si>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</si>
  <si>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</si>
  <si>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</si>
  <si>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</si>
  <si>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</si>
  <si>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</si>
  <si>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</si>
  <si>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</si>
  <si>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</si>
  <si>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</si>
  <si>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</si>
  <si>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</si>
  <si>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</si>
  <si>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</si>
  <si>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</si>
  <si>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</si>
  <si>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</si>
  <si>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</si>
  <si>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</si>
  <si>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</si>
  <si>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</si>
  <si>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</si>
  <si>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</si>
  <si>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</si>
  <si>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</si>
  <si>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</si>
  <si>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</si>
  <si>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</si>
  <si>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</si>
  <si>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</si>
  <si>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</si>
  <si>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</si>
  <si>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</si>
  <si>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</si>
  <si>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</si>
  <si>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</si>
  <si>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</si>
  <si>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</si>
  <si>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</si>
  <si>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</si>
  <si>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</si>
  <si>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</si>
  <si>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</si>
  <si>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</si>
  <si>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</si>
  <si>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</si>
  <si>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</si>
  <si>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</si>
  <si>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</si>
  <si>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</si>
  <si>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</si>
  <si>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</si>
  <si>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</si>
  <si>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</si>
  <si>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</si>
  <si>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</si>
  <si>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</si>
  <si>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</si>
  <si>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</si>
  <si>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</si>
  <si>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</si>
  <si>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</si>
  <si>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</si>
  <si>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</si>
  <si>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</si>
  <si>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</si>
  <si>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</si>
  <si>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</si>
  <si>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</si>
  <si>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</si>
  <si>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</si>
  <si>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</si>
  <si>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</si>
  <si>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</si>
  <si>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</si>
  <si>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</si>
  <si>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</si>
  <si>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</si>
  <si>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</si>
  <si>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</si>
  <si>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</si>
  <si>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</si>
  <si>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</si>
  <si>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</si>
  <si>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</si>
  <si>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</si>
  <si>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</si>
  <si>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</si>
  <si>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</si>
  <si>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</si>
  <si>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</si>
  <si>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</si>
  <si>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</si>
  <si>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</si>
  <si>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</si>
  <si>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</si>
  <si>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</si>
  <si>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</si>
  <si>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</si>
  <si>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</si>
  <si>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</si>
  <si>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</si>
  <si>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</si>
  <si>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</si>
  <si>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</si>
  <si>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</si>
  <si>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</si>
  <si>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</si>
  <si>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</si>
  <si>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</si>
  <si>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</si>
  <si>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</si>
  <si>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</si>
  <si>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</si>
  <si>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</si>
  <si>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</si>
  <si>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</si>
  <si>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</si>
  <si>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</si>
  <si>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</si>
  <si>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</si>
  <si>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</si>
  <si>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</si>
  <si>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</si>
  <si>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</si>
  <si>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</si>
  <si>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</si>
  <si>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</si>
  <si>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</si>
  <si>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</si>
  <si>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</si>
  <si>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</si>
  <si>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</si>
  <si>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</si>
  <si>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</si>
  <si>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</si>
  <si>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</si>
  <si>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</si>
  <si>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</si>
  <si>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</si>
  <si>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</si>
  <si>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</si>
  <si>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</si>
  <si>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</si>
  <si>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</si>
  <si>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</si>
  <si>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</si>
  <si>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</si>
  <si>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</si>
  <si>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</si>
  <si>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</si>
  <si>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</si>
  <si>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</si>
  <si>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</si>
  <si>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</si>
  <si>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</si>
  <si>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</si>
  <si>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</si>
  <si>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</si>
  <si>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</si>
  <si>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</si>
  <si>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</si>
  <si>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</si>
  <si>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</si>
  <si>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</si>
  <si>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</si>
  <si>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</si>
  <si>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</si>
  <si>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</si>
  <si>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</si>
  <si>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</si>
  <si>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</si>
  <si>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</si>
  <si>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</si>
  <si>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</si>
  <si>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</si>
  <si>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</si>
  <si>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</si>
  <si>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</si>
  <si>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</si>
  <si>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</si>
  <si>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</si>
  <si>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</si>
  <si>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</si>
  <si>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</si>
  <si>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</si>
  <si>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</si>
  <si>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</si>
  <si>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</si>
  <si>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</si>
  <si>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</si>
  <si>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</si>
  <si>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</si>
  <si>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</si>
  <si>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</si>
  <si>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</si>
  <si>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</si>
  <si>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</si>
  <si>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</si>
  <si>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</si>
  <si>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</si>
  <si>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</si>
  <si>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</si>
  <si>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</si>
  <si>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</si>
  <si>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</si>
  <si>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</si>
  <si>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</si>
  <si>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</si>
  <si>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</si>
  <si>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</si>
  <si>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</si>
  <si>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</si>
  <si>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</si>
  <si>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</si>
  <si>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</si>
  <si>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</si>
  <si>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</si>
  <si>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</si>
  <si>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</si>
  <si>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</si>
  <si>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</si>
  <si>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</si>
  <si>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</si>
  <si>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</si>
  <si>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</si>
  <si>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</si>
  <si>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</si>
  <si>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</si>
  <si>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</si>
  <si>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全省政府性基金支出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</si>
  <si>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</si>
  <si>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</si>
  <si>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</si>
  <si>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</si>
  <si>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</si>
  <si>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</si>
  <si>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</si>
  <si>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</si>
  <si>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</si>
  <si>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</si>
  <si>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</si>
  <si>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</si>
  <si>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</si>
  <si>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2024年富源县本级政府性基金预算收入情况表</t>
  </si>
  <si>
    <t>县本级政府性基金预算收入</t>
  </si>
  <si>
    <t>地方政府专项债务收入</t>
  </si>
  <si>
    <t xml:space="preserve">   政府性基金补助收入</t>
  </si>
  <si>
    <t xml:space="preserve">     政府性基金上解收入</t>
  </si>
  <si>
    <t>2-4  2024年富源县本级政府性基金预算支出情况表</t>
  </si>
  <si>
    <t>类</t>
  </si>
  <si>
    <t xml:space="preserve">    中大型水库移民后期扶持基金支出</t>
  </si>
  <si>
    <t>县本级政府性基金支出</t>
  </si>
  <si>
    <t>2300401</t>
  </si>
  <si>
    <t xml:space="preserve">     政府性基金补助支出</t>
  </si>
  <si>
    <t>203308</t>
  </si>
  <si>
    <t>23011</t>
  </si>
  <si>
    <t xml:space="preserve">   地方政府专项债务转贷支出</t>
  </si>
  <si>
    <t>上年结转对应安排支出</t>
  </si>
  <si>
    <t>2-5  2024年富源县本级政府性基金支出表（州（市）对下转移支付）</t>
  </si>
  <si>
    <t>本年支出小计</t>
  </si>
  <si>
    <t>3-1  2024年富源县国有资本经营收入预算情况表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</si>
  <si>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</si>
  <si>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</si>
  <si>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</si>
  <si>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</si>
  <si>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</si>
  <si>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</si>
  <si>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</si>
  <si>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</si>
  <si>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</si>
  <si>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</si>
  <si>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</si>
  <si>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</si>
  <si>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</si>
  <si>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</si>
  <si>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</si>
  <si>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</si>
  <si>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</si>
  <si>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</si>
  <si>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</si>
  <si>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</si>
  <si>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</si>
  <si>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</si>
  <si>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</si>
  <si>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</si>
  <si>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</si>
  <si>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</si>
  <si>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</si>
  <si>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</si>
  <si>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</si>
  <si>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</si>
  <si>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</si>
  <si>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</si>
  <si>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</si>
  <si>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</si>
  <si>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</si>
  <si>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</si>
  <si>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</si>
  <si>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</si>
  <si>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2024年富源县国有资本经营支出预算情况表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</si>
  <si>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</si>
  <si>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</si>
  <si>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</si>
  <si>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</si>
  <si>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</si>
  <si>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</si>
  <si>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</si>
  <si>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</si>
  <si>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</si>
  <si>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</si>
  <si>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</si>
  <si>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</si>
  <si>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</si>
  <si>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</si>
  <si>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</si>
  <si>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</si>
  <si>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</si>
  <si>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</si>
  <si>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</si>
  <si>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</si>
  <si>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</si>
  <si>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</si>
  <si>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</si>
  <si>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2024年省本级国有资本经营收入预算情况表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</si>
  <si>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</si>
  <si>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</si>
  <si>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</si>
  <si>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</si>
  <si>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</si>
  <si>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</si>
  <si>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</si>
  <si>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</si>
  <si>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</si>
  <si>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省本级国有资本经营收入</t>
  </si>
  <si>
    <t>3-4  2024年县本级国有资本经营支出预算情况表</t>
  </si>
  <si>
    <t>项   目</t>
  </si>
  <si>
    <t xml:space="preserve">    "三供一业"移交补助支出</t>
  </si>
  <si>
    <t xml:space="preserve">   其他金融国有资本经营预算支出</t>
  </si>
  <si>
    <t>县本级国有资本经营支出</t>
  </si>
  <si>
    <t>3-5  2024年富源县本级国有资本经营预算转移支付表（分地区）</t>
  </si>
  <si>
    <t>地  区</t>
  </si>
  <si>
    <t>预算数</t>
  </si>
  <si>
    <t>合  计</t>
  </si>
  <si>
    <t>3-6  2024年富源县本级国有资本经营预算转移支付表（分项目）</t>
  </si>
  <si>
    <t>项目名称</t>
  </si>
  <si>
    <t>解决历史遗留问题及改革成本支出</t>
  </si>
  <si>
    <t>国有企业退休人员社会化管理补助支出</t>
  </si>
  <si>
    <t>4-1  2024年富源县社会保险基金收入预算情况表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</si>
  <si>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</si>
  <si>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</si>
  <si>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</si>
  <si>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</si>
  <si>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</si>
  <si>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</si>
  <si>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</si>
  <si>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</si>
  <si>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</si>
  <si>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</si>
  <si>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</si>
  <si>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</si>
  <si>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</si>
  <si>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</si>
  <si>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</si>
  <si>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</si>
  <si>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</si>
  <si>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</si>
  <si>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2024年富源县社会保险基金支出预算情况表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</si>
  <si>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</si>
  <si>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</si>
  <si>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</si>
  <si>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</si>
  <si>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</si>
  <si>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</si>
  <si>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</si>
  <si>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</si>
  <si>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</si>
  <si>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</si>
  <si>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</si>
  <si>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</si>
  <si>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</si>
  <si>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</si>
  <si>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2024年富源县本级社会保险基金收入预算情况表</t>
  </si>
  <si>
    <t>4-4  2024年富源县本级社会保险基金支出预算情况表</t>
  </si>
  <si>
    <t>5-1  富源县2023年地方政府债务限额及余额预算情况表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</si>
  <si>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</si>
  <si>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</si>
  <si>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</si>
  <si>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</si>
  <si>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</si>
  <si>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</si>
  <si>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</si>
  <si>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</si>
  <si>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</si>
  <si>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</si>
  <si>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</si>
  <si>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</si>
  <si>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</si>
  <si>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 xml:space="preserve">  曲靖市</t>
  </si>
  <si>
    <t xml:space="preserve">    曲靖市本级</t>
  </si>
  <si>
    <t xml:space="preserve">    富源县</t>
  </si>
  <si>
    <t>……</t>
  </si>
  <si>
    <t>注：1.本表反映上一年度本地区、本级及分地区地方政府债务限额及余额预计执行数。</t>
  </si>
  <si>
    <t xml:space="preserve">    2.本表由县级以上地方各级财政部门在本级人民代表大会批准预算后二十日内公开。</t>
  </si>
  <si>
    <t>富源县2023年地方政府债务限额及余额预算情况表</t>
  </si>
  <si>
    <t>5-2 富源县2023年地方政府一般债务余额情况表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</si>
  <si>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</si>
  <si>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</si>
  <si>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</si>
  <si>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</si>
  <si>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</si>
  <si>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</si>
  <si>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</si>
  <si>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</si>
  <si>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</si>
  <si>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</si>
  <si>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</si>
  <si>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</si>
  <si>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富源县本级2023年地方政府一般债务余额情况表</t>
  </si>
  <si>
    <t xml:space="preserve">    中央转贷地方的国际金融组织和外国政府贷款</t>
  </si>
  <si>
    <t xml:space="preserve">    2023年地方政府一般债券发行额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</si>
  <si>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</si>
  <si>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富源县2023年地方政府专项债务余额情况表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</si>
  <si>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</si>
  <si>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</si>
  <si>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</si>
  <si>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</si>
  <si>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</si>
  <si>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</si>
  <si>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</si>
  <si>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</si>
  <si>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富源县本级2023年地方政府专项债务余额情况表</t>
  </si>
  <si>
    <t>六、2023年地方政府专项债务新增限额</t>
  </si>
  <si>
    <t>七、2024年末地方政府专项债务余额限额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</si>
  <si>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</si>
  <si>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富源县地方政府债券发行及还本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</si>
  <si>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</si>
  <si>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</si>
  <si>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</si>
  <si>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</si>
  <si>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</si>
  <si>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</si>
  <si>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</si>
  <si>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</si>
  <si>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</si>
  <si>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</si>
  <si>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</si>
  <si>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</si>
  <si>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</si>
  <si>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</si>
  <si>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</si>
  <si>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</si>
  <si>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</si>
  <si>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</si>
  <si>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</si>
  <si>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</si>
  <si>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</si>
  <si>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</si>
  <si>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</si>
  <si>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</si>
  <si>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</si>
  <si>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</si>
  <si>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</si>
  <si>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</si>
  <si>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</si>
  <si>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</si>
  <si>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</si>
  <si>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富源县2024年政府专项债务限额和余额情况表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</si>
  <si>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</si>
  <si>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</si>
  <si>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</si>
  <si>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</si>
  <si>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</si>
  <si>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t>
  </si>
  <si>
    <t>5-8  富源县2024年年初新增地方政府债券资金安排表</t>
  </si>
  <si>
    <t>序号</t>
  </si>
  <si>
    <t>项目类型</t>
  </si>
  <si>
    <t>项目主管部门</t>
  </si>
  <si>
    <t>债券性质</t>
  </si>
  <si>
    <t>债券规模</t>
  </si>
  <si>
    <t>富源县城市供排水管网老化更新改造建设项目</t>
  </si>
  <si>
    <t>水利</t>
  </si>
  <si>
    <t>富源县住房和城乡建设局</t>
  </si>
  <si>
    <t xml:space="preserve">
专项债券</t>
  </si>
  <si>
    <t>曲靖市富源县第二污水处理厂及配套管网工程</t>
  </si>
  <si>
    <t>城镇污水垃圾收集处理</t>
  </si>
  <si>
    <t>富源县城镇污水处理建设项目</t>
  </si>
  <si>
    <t>富源县农村环境综合整治示范项目</t>
  </si>
  <si>
    <t>农村人居环境整治</t>
  </si>
  <si>
    <t>富源县农业局</t>
  </si>
  <si>
    <t>云南富源产业园区多乐片区现代农特产品加工产业园标准厂房及配套基础设施建设项目</t>
  </si>
  <si>
    <t>其他产业园区基础设施</t>
  </si>
  <si>
    <t>富源县工业园区管理委员会</t>
  </si>
  <si>
    <t>曲靖市富源县智能自动冷链物流基础设施建设项目</t>
  </si>
  <si>
    <t>城乡冷链物流设施</t>
  </si>
  <si>
    <t>富源工业园区第一污水处理厂改造提升及中水回用建设项目</t>
  </si>
  <si>
    <t>富源县补木水库工程</t>
  </si>
  <si>
    <t>富源县水务局</t>
  </si>
  <si>
    <t>曲靖市富源县村镇供水一体化工程</t>
  </si>
  <si>
    <t>富源县石坝水库至县城引调水工程</t>
  </si>
  <si>
    <t>富源县人民政府煤炭储备基地黄泥河40万吨储煤场建设项目</t>
  </si>
  <si>
    <t>煤炭储备设施</t>
  </si>
  <si>
    <t>富源县能源局</t>
  </si>
  <si>
    <t>富源县中医医院建设项目</t>
  </si>
  <si>
    <t>卫生健康（含应急医疗救治设施、公共卫生设施等）</t>
  </si>
  <si>
    <t>富源县卫生健康局</t>
  </si>
  <si>
    <t>富源县滇南胜境旅游项目(AAAA)</t>
  </si>
  <si>
    <t>文化旅游</t>
  </si>
  <si>
    <t>富源县文化和旅游局</t>
  </si>
  <si>
    <t>注：本表反映本级当年提前下达的新增地方政府债券资金使用安排，由县级以上地方各级财政部门在本级人民代表大会批准预算后二十日内公开。</t>
  </si>
  <si>
    <t>6-1   2024年省级重大政策和重点项目绩效目标表</t>
  </si>
  <si>
    <t>单位名称、项目名称</t>
  </si>
  <si>
    <t>预算金额</t>
  </si>
  <si>
    <t>项目年度绩效目标</t>
  </si>
  <si>
    <t>一级指标</t>
  </si>
  <si>
    <t>二级指标</t>
  </si>
  <si>
    <t>三级指标</t>
  </si>
  <si>
    <t>指标性质</t>
  </si>
  <si>
    <t>指标值</t>
  </si>
  <si>
    <t>度量单位</t>
  </si>
  <si>
    <t>指标属性</t>
  </si>
  <si>
    <t>指标内容</t>
  </si>
  <si>
    <t>资源环境科</t>
  </si>
  <si>
    <t>富源县自然资源局</t>
  </si>
  <si>
    <t>富源县自然资源局自有资金项目经费</t>
  </si>
  <si>
    <t>完成自有资金支付</t>
  </si>
  <si>
    <t>产出指标</t>
  </si>
  <si>
    <t>数量指标</t>
  </si>
  <si>
    <t>工程数量</t>
  </si>
  <si>
    <t>&gt;=</t>
  </si>
  <si>
    <t>1</t>
  </si>
  <si>
    <t>个/标段</t>
  </si>
  <si>
    <t>定量指标</t>
  </si>
  <si>
    <t>反映工程设计实现的功能数量或工程的相对独立单元的数量。</t>
  </si>
  <si>
    <t>质量指标</t>
  </si>
  <si>
    <t>竣工验收合格率</t>
  </si>
  <si>
    <t>100</t>
  </si>
  <si>
    <t>%</t>
  </si>
  <si>
    <t>反映项目验收情况。
竣工验收合格率=（验收合格单元工程数量/完工单元工程总数）×100%。</t>
  </si>
  <si>
    <t>时效指标</t>
  </si>
  <si>
    <t>计划完工率</t>
  </si>
  <si>
    <t>反映工程按计划完工情况。
计划完工率=实际完成工程项目个数/按计划应完成项目个数。</t>
  </si>
  <si>
    <t>效益指标</t>
  </si>
  <si>
    <t>社会效益指标</t>
  </si>
  <si>
    <t>受益人群覆盖率</t>
  </si>
  <si>
    <t>95</t>
  </si>
  <si>
    <t>反映项目设计受益人群或地区的实现情况。
受益人群覆盖率=（实际实现受益人群数/计划实现受益人群数）*100%</t>
  </si>
  <si>
    <t>满意度指标</t>
  </si>
  <si>
    <t>服务对象满意度指标</t>
  </si>
  <si>
    <t>受益人群满意度</t>
  </si>
  <si>
    <t>调查人群中对设施建设或设施运行的满意度。
受益人群覆盖率=（调查人群中对设施建设或设施运行的人数/问卷调查人数）*100%</t>
  </si>
  <si>
    <t>资源环境科专款</t>
  </si>
  <si>
    <t>国土空间规划土地资源保护业务资金</t>
  </si>
  <si>
    <t>全面启动富源县国土空间规划编制，建立“五级三类”国土空间规划体系，建立“多规合一”的规划编制审批体系、实施监督体系、法规政策体系、技术标准体系。</t>
  </si>
  <si>
    <t>全面开展富源县 国土空间规划（ 2021-2025年）编制</t>
  </si>
  <si>
    <t>90</t>
  </si>
  <si>
    <t>全县范围内所有地域</t>
  </si>
  <si>
    <t>建立“多规合一 ”的规划编制审 批体系、实施监 督体系、法规政 策体系、技术标 准体系</t>
  </si>
  <si>
    <t>定性指标</t>
  </si>
  <si>
    <t>全县所有地区及人口</t>
  </si>
  <si>
    <t>富源县全体人民 及企事业单位满意度</t>
  </si>
  <si>
    <t>富源县全体人民及企事业单位满意度</t>
  </si>
  <si>
    <t>林业改革发展资金</t>
  </si>
  <si>
    <t>深入推进大规模国土绿化行动，开展退耕还林还草和草原生态修复治理、增加造林面积、提升森林质量：强化非国有林生态保护补偿；加强森林草原防火、林业草原有害生物防治、实施林业草原科技推广和林木良种草种培育。</t>
  </si>
  <si>
    <t>新一轮退耕还林第三次补助面积</t>
  </si>
  <si>
    <t>=</t>
  </si>
  <si>
    <t>2</t>
  </si>
  <si>
    <t>万亩</t>
  </si>
  <si>
    <t>新一轮退耕还林延长期补助面积</t>
  </si>
  <si>
    <t>9600</t>
  </si>
  <si>
    <t>亩</t>
  </si>
  <si>
    <t>造林面积</t>
  </si>
  <si>
    <t>0.2</t>
  </si>
  <si>
    <t>新一轮退耕还草延长期补助面积</t>
  </si>
  <si>
    <t>上一轮政策到期退耕还生态林抚育面积</t>
  </si>
  <si>
    <t>3.541</t>
  </si>
  <si>
    <t>非国有天然商品林停伐管护面积</t>
  </si>
  <si>
    <t>23.38</t>
  </si>
  <si>
    <t>非国有国家级公益林管护面积</t>
  </si>
  <si>
    <t>109.41</t>
  </si>
  <si>
    <t>林业有害生物防治面积</t>
  </si>
  <si>
    <t>0.54</t>
  </si>
  <si>
    <t>万亩次</t>
  </si>
  <si>
    <t>草原生态修复治理质量达标率</t>
  </si>
  <si>
    <t>造林任务完成合格率</t>
  </si>
  <si>
    <t>森林质量提升合格率</t>
  </si>
  <si>
    <t>森林火灾受害率</t>
  </si>
  <si>
    <t>&lt;=</t>
  </si>
  <si>
    <t>0.9</t>
  </si>
  <si>
    <t>主要林业有害生物成灾率</t>
  </si>
  <si>
    <t>&lt;</t>
  </si>
  <si>
    <t>非国有林保护补偿当期任务完成率</t>
  </si>
  <si>
    <t>造林当期任务完成率</t>
  </si>
  <si>
    <t>&gt;</t>
  </si>
  <si>
    <t>退耕还林还草补助兑现率</t>
  </si>
  <si>
    <t>森林质量提升当期任务完成率</t>
  </si>
  <si>
    <t>80</t>
  </si>
  <si>
    <t>生态效益指标</t>
  </si>
  <si>
    <t>林业有害生物无公害防治率</t>
  </si>
  <si>
    <t>290</t>
  </si>
  <si>
    <t>森林、草原生态系统生态效益发挥</t>
  </si>
  <si>
    <t>明显</t>
  </si>
  <si>
    <t>是/否</t>
  </si>
  <si>
    <t>可持续影响指标</t>
  </si>
  <si>
    <t>森林、草原、荒漠生态系统功能改善可持续影响</t>
  </si>
  <si>
    <t>项目涉及职工、群众满意度</t>
  </si>
  <si>
    <t>地质灾害防治资金</t>
  </si>
  <si>
    <t>开展地质灾害综合防治体系建设，包括组织实施地质灾害综合治理、监测预警、能力建设等，提高
曲靖市的地质灾害防治能力。</t>
  </si>
  <si>
    <t>曲靖市市级地质灾害防治技术指导中心运行</t>
  </si>
  <si>
    <t>指导辖区所有县（市、区）级地质灾害防治 技术指导站运行</t>
  </si>
  <si>
    <t>指导辖区所有县（市、区）级地质灾害防治技术指导站运行</t>
  </si>
  <si>
    <t>按进度支持（富源县2个）大型及以上地质灾害治理工程数量</t>
  </si>
  <si>
    <t>个</t>
  </si>
  <si>
    <t>按照设计完成工程量</t>
  </si>
  <si>
    <t>探索开展富源县地质灾害“隐患点+风险区” 双控</t>
  </si>
  <si>
    <t>探索开展富源县地质灾害“隐患点+风险区”双控</t>
  </si>
  <si>
    <t>项目验收合格率</t>
  </si>
  <si>
    <t>及时更新地质灾害相关数据</t>
  </si>
  <si>
    <t>对突发性地质灾害及时响应</t>
  </si>
  <si>
    <t>按合同规定期限完成项目各项任务</t>
  </si>
  <si>
    <t>地质灾害防治能力</t>
  </si>
  <si>
    <t>较过去五年提升</t>
  </si>
  <si>
    <t>治理工程保护人员</t>
  </si>
  <si>
    <t>4000</t>
  </si>
  <si>
    <t>人</t>
  </si>
  <si>
    <t>实现项目工程治理效果</t>
  </si>
  <si>
    <t>达到经批准设计确定的防灾减 灾效果</t>
  </si>
  <si>
    <t>服务区域受益人群满意度</t>
  </si>
  <si>
    <t>债务管理科</t>
  </si>
  <si>
    <t>债务管理科专款</t>
  </si>
  <si>
    <t>其他地方自行试点项目收益专项债券还本付息资金</t>
  </si>
  <si>
    <t>化解降低债务风险，维护地方金融秩序稳定，维护地方政府信誉。</t>
  </si>
  <si>
    <t>其他自平衡专项债券付息资金</t>
  </si>
  <si>
    <t>14000</t>
  </si>
  <si>
    <t>万元</t>
  </si>
  <si>
    <t>收费公路专项债券付息资金</t>
  </si>
  <si>
    <t>2100</t>
  </si>
  <si>
    <t>收费公路专项债券付息</t>
  </si>
  <si>
    <t xml:space="preserve">自平衡专项债券发行费用 </t>
  </si>
  <si>
    <t>200</t>
  </si>
  <si>
    <t>及时拨付率</t>
  </si>
  <si>
    <t>根据文件</t>
  </si>
  <si>
    <t>化解降低债务风险，维护地方金融秩序稳定，维护地方政府信誉</t>
  </si>
  <si>
    <t>得到实现</t>
  </si>
  <si>
    <t>年</t>
  </si>
  <si>
    <t>群众满意度</t>
  </si>
  <si>
    <t>融资平台公司地方政府隐性债务还本付息资金</t>
  </si>
  <si>
    <t>防范化解降低债务风险，维护地方金融秩序稳定，维护地方政府信誉。</t>
  </si>
  <si>
    <t>融资平台公司隐性债务还本资金</t>
  </si>
  <si>
    <t>19500</t>
  </si>
  <si>
    <t>融资平台公司地方政府隐性债务付息资金</t>
  </si>
  <si>
    <t>4600</t>
  </si>
  <si>
    <t>拨付及时率</t>
  </si>
  <si>
    <t>防范化解降低债务风险，维护地方金融秩序稳定，维护地方政府信誉</t>
  </si>
  <si>
    <t>按时足额完成</t>
  </si>
  <si>
    <t>地方政府普通专项债券还本付息资金</t>
  </si>
  <si>
    <t>地方政府普通专项债券付息资金</t>
  </si>
  <si>
    <t>3500</t>
  </si>
  <si>
    <t>地方政府普通专项债券付息</t>
  </si>
  <si>
    <t>资金拨付及时率</t>
  </si>
  <si>
    <t>得以实现</t>
  </si>
  <si>
    <t>无</t>
  </si>
  <si>
    <t>地方政府一般债券还本付息资金</t>
  </si>
  <si>
    <t>地方政府一般债券还本费用</t>
  </si>
  <si>
    <t>6500</t>
  </si>
  <si>
    <t>地方政府一般债券付息费用</t>
  </si>
  <si>
    <t>14500</t>
  </si>
  <si>
    <t>地方政府一般债券发行费用</t>
  </si>
  <si>
    <t>再融资一般债券转贷资金</t>
  </si>
  <si>
    <t>53200</t>
  </si>
  <si>
    <t>得到有效改善</t>
  </si>
  <si>
    <t>融资平台公司隐性债务还本付息资金</t>
  </si>
  <si>
    <t>融资平台公司隐性债务还本金额</t>
  </si>
  <si>
    <t>融资平台隐性债务付息资金</t>
  </si>
  <si>
    <t>得到及时有效改善</t>
  </si>
  <si>
    <t>平台公司及债权人满意度</t>
  </si>
  <si>
    <t>行政政法科</t>
  </si>
  <si>
    <t>富源县公安局</t>
  </si>
  <si>
    <t>其他人员支出</t>
  </si>
  <si>
    <t>加大社会面管控力度，为全县社会经济发展注入新的动力，人民群众安全感满意度提升。</t>
  </si>
  <si>
    <t>聘用人员人数</t>
  </si>
  <si>
    <t>320</t>
  </si>
  <si>
    <t>定人定岗</t>
  </si>
  <si>
    <t>加大社会面挂空力度，为全县社会经济发展注入新的动力，人民群众安全感满意度提升。</t>
  </si>
  <si>
    <t>全县社会经济发展创造条件</t>
  </si>
  <si>
    <t xml:space="preserve">全县人民群众的安全感
</t>
  </si>
  <si>
    <t xml:space="preserve">社会面民意测评
</t>
  </si>
  <si>
    <t>财政补助资金</t>
  </si>
  <si>
    <t>一、深化维稳机制，社会大局更加平稳；二、深化侦查机制，社会治安更加优化；三、深化治安防控机制，防控工作更加有力；四，深化放管服机制，人民群众的安全感、满意度大幅度提升；五、深化扫黑除恶机制，平安城市管控力度更加强劲；六、深化队伍管理长效机制，内生动力更加强劲。</t>
  </si>
  <si>
    <t>派出所经费保障数量</t>
  </si>
  <si>
    <t xml:space="preserve">派出所经费保障数量
</t>
  </si>
  <si>
    <t>经济效益指标</t>
  </si>
  <si>
    <t>增加派出所的执法办案经费保障</t>
  </si>
  <si>
    <t xml:space="preserve">增加派出所的执法办案经费保障
</t>
  </si>
  <si>
    <t>加大经费的投入，有效缓解了经费保障的困难局面，提升了执法办案的业务能力和水平，提高了人民群众的安全感、满意度</t>
  </si>
  <si>
    <t xml:space="preserve">加大经费的投入，有效缓解了经费保障的困难局面，提升了执法办案的业务能力和水平，提高了人民群众的安全感、满意度
</t>
  </si>
  <si>
    <t>富源县公安局交通警察大队</t>
  </si>
  <si>
    <t>防事故、优秩序、强服务，突出抓好“事故预防、城市交管、规范执法、智慧交警、队伍建设”五个重点，统筹推进“退三攻坚、减量控大”二大任务，大力深化“交通治理现代化、交管服务便利化、交警队伍正规化”三项建设，力争实现“一降两升三不发生” 的工作目标。2022以来，富源县公安局交通警察大队按照上级公安机关的部署要求，以道路交通事故预防“减量控大”暨党的二十大道路交通安保工作为主线，以“擦亮城市管理名片、守住事故预防底线、管住队伍红线”为抓手，以农村、城市道路为主战场，狠抓路面管控 、隐患排查治理和交通安全宣传工作措施的落实，精心组织、积极行动，强化责任、落实措施，圆满完成各项工作。</t>
  </si>
  <si>
    <t>交通事故处理完成情况</t>
  </si>
  <si>
    <t>交通事故处理情况</t>
  </si>
  <si>
    <t>宣传教育覆盖率</t>
  </si>
  <si>
    <t>宣传教育工作完成情况</t>
  </si>
  <si>
    <t>降低交通事故死亡人数，全年不发生重大交通事故</t>
  </si>
  <si>
    <t>5</t>
  </si>
  <si>
    <t>办理业务群众满意度</t>
  </si>
  <si>
    <t>反映办理业务群众对单位履职情况的满意程度。</t>
  </si>
  <si>
    <t>富源县公安局交通警察大队补助工作经费</t>
  </si>
  <si>
    <t>防事故、优秩序、强服务，突出抓好“事故预防、城市交管、规范执法、智慧交警、队伍建设”五个重点，统筹推进“退三攻坚、减量控大”二大任务，大力深化“交通治理现代化、交管服务便利化、交警队伍正规化”三项建设，力争实现“一降两升三不发生” 的工作目标。</t>
  </si>
  <si>
    <t>公安部门办案（业务）数量</t>
  </si>
  <si>
    <t>29</t>
  </si>
  <si>
    <t>反映公安部门办案（业务）数量</t>
  </si>
  <si>
    <t>按质按量完成各项交管工作</t>
  </si>
  <si>
    <t>预算执行率</t>
  </si>
  <si>
    <t>85</t>
  </si>
  <si>
    <t>反映预算执行情况</t>
  </si>
  <si>
    <t>反映事故预防及重点交通违法行为整治情况。</t>
  </si>
  <si>
    <t>单位公用经费保障力度持续加强</t>
  </si>
  <si>
    <t>增加群众安全感、满意度</t>
  </si>
  <si>
    <t>反映社会公众对单位履职情况的满意程度。</t>
  </si>
  <si>
    <t>行政政法科专款</t>
  </si>
  <si>
    <t>公共安全专项经费</t>
  </si>
  <si>
    <t>公共安全专项支出</t>
  </si>
  <si>
    <t>矛盾纠纷排查化解率</t>
  </si>
  <si>
    <t>相关文件规定</t>
  </si>
  <si>
    <t>禁毒工作综合监测考核</t>
  </si>
  <si>
    <t>良好</t>
  </si>
  <si>
    <t>等次</t>
  </si>
  <si>
    <t>为经济社会发展化解矛盾纠纷排查排解率</t>
  </si>
  <si>
    <t>社会群众满意度</t>
  </si>
  <si>
    <t>科教文化科</t>
  </si>
  <si>
    <t>富源县教育体育局</t>
  </si>
  <si>
    <t>单位自有资金</t>
  </si>
  <si>
    <t>用于生源地助学贷款工作经费、学生资助资金及校园安全建设支出</t>
  </si>
  <si>
    <t>成本指标</t>
  </si>
  <si>
    <t>投入资金</t>
  </si>
  <si>
    <t>5300000</t>
  </si>
  <si>
    <t>元</t>
  </si>
  <si>
    <t>富财办〔2022〕25号</t>
  </si>
  <si>
    <t>用于生源地助贷款工作经费、学生资助资金及校园安全建设支出</t>
  </si>
  <si>
    <t>全县教育教学水平</t>
  </si>
  <si>
    <t>不断提升</t>
  </si>
  <si>
    <t>社会满意率</t>
  </si>
  <si>
    <t>富源县第九中学</t>
  </si>
  <si>
    <t>富源县第九中学单位自有资金</t>
  </si>
  <si>
    <t>加大对普通高中教育投入，确保学校正常运转，提高教师培训力度，促进教育事业稳步发展。</t>
  </si>
  <si>
    <t>政策宣传次数</t>
  </si>
  <si>
    <t>反映补助政策的宣传力度情况。即通过门户网站、报刊、通信、电视、户外广告等对补助政策进行宣传的次数。</t>
  </si>
  <si>
    <t>使用准确率</t>
  </si>
  <si>
    <t>反映获补助对象认定的准确性情况。
获补对象准确率=抽检符合标准的补助对象数/抽检实际补助对象数*100%</t>
  </si>
  <si>
    <t>使用的及时性</t>
  </si>
  <si>
    <t>反映发放单位及时发放补助资金的情况。
发放及时率=在时限内发放资金/应发放资金*100%</t>
  </si>
  <si>
    <t>政策知晓率</t>
  </si>
  <si>
    <t>反映补助政策的宣传效果情况。
政策知晓率=调查中补助政策知晓人数/调查总人数*100%</t>
  </si>
  <si>
    <t>受益对象的满意程度</t>
  </si>
  <si>
    <t>反映获补助受益对象的满意程度。</t>
  </si>
  <si>
    <t>富源县第一中学</t>
  </si>
  <si>
    <t>学生食堂委托经营经费单位自有资金</t>
  </si>
  <si>
    <t>保障学校教育教学正常运转，为学生提供良好的生活环境。</t>
  </si>
  <si>
    <t>补助标准达标率</t>
  </si>
  <si>
    <t>富源县第一中学食堂委托经营服务合同</t>
  </si>
  <si>
    <t>资金及时到位率</t>
  </si>
  <si>
    <t>政策知晓度</t>
  </si>
  <si>
    <t>服务对象满意率</t>
  </si>
  <si>
    <t>富源县第六中学</t>
  </si>
  <si>
    <t>教学质量奖资金</t>
  </si>
  <si>
    <t>按时按质按量完成奖励任务，全县教学质量得到明显提高。</t>
  </si>
  <si>
    <t>对教学质量考评满意度</t>
  </si>
  <si>
    <t>富财办〔2022〕25号）（富源县财政局关于2023年部门预算和2023—2025年部门三年滚动财政收支规划编制有关事项的通知）</t>
  </si>
  <si>
    <t>奖励资金</t>
  </si>
  <si>
    <t>5000000</t>
  </si>
  <si>
    <t>受益教师人数</t>
  </si>
  <si>
    <t>260</t>
  </si>
  <si>
    <t>社会满意度</t>
  </si>
  <si>
    <t>富源县第十一中学</t>
  </si>
  <si>
    <t>学生用品服务部自主经营收入专项资金</t>
  </si>
  <si>
    <t>维持学校正常运转</t>
  </si>
  <si>
    <t>学生用品服务部自主经营部收入</t>
  </si>
  <si>
    <t>12000000</t>
  </si>
  <si>
    <t>服务对象知晓率</t>
  </si>
  <si>
    <t>食堂自主经营收入专项资金</t>
  </si>
  <si>
    <t>保障学校正常运转</t>
  </si>
  <si>
    <t>食堂自有资金</t>
  </si>
  <si>
    <t>资金到位率</t>
  </si>
  <si>
    <t>富源县胜境中学</t>
  </si>
  <si>
    <t>富源县胜境中学单位自有资金工作经费</t>
  </si>
  <si>
    <t>收到总资金，用于学校办公、基础设施建设等支出，提升学校软件及硬件设施，提高学校办学水平。</t>
  </si>
  <si>
    <t>资金总额</t>
  </si>
  <si>
    <t>6000000</t>
  </si>
  <si>
    <t>收到种资金，用于学校办公、基础设施建设等支出，提升学校软件及硬件设施，提高学校办学水平。</t>
  </si>
  <si>
    <t>提高学校设施建设</t>
  </si>
  <si>
    <t>弥补学校经费，提升学校硬件及软件设施，提高学校办学水平</t>
  </si>
  <si>
    <t>学生、教师满意度</t>
  </si>
  <si>
    <t>为学校提供良好的教学及学习环境，学生学习效率提高，提升教师教学质量</t>
  </si>
  <si>
    <t>富源县幼儿园</t>
  </si>
  <si>
    <t>富源县第一幼儿园保育费促发展专项经费</t>
  </si>
  <si>
    <t>保障学校正常运转。</t>
  </si>
  <si>
    <t>经济成本指标</t>
  </si>
  <si>
    <t>5892000</t>
  </si>
  <si>
    <t>富财预〔2023〕40号</t>
  </si>
  <si>
    <t>办学条件持续改善</t>
  </si>
  <si>
    <t>家长满意度</t>
  </si>
  <si>
    <t>富源县后所镇中心学校</t>
  </si>
  <si>
    <t>后所镇中心学校食堂自主经营收入专项资金</t>
  </si>
  <si>
    <t>后所镇食堂自主经营收入专项资金</t>
  </si>
  <si>
    <t>补助人数</t>
  </si>
  <si>
    <t>小学5707人，幼儿园678人。</t>
  </si>
  <si>
    <t>曲政办发〔2020〕45号</t>
  </si>
  <si>
    <t>补助标准</t>
  </si>
  <si>
    <t>按照实际核算</t>
  </si>
  <si>
    <t>元/人</t>
  </si>
  <si>
    <t>富源县大河镇中心学校</t>
  </si>
  <si>
    <t>中小学、幼儿食堂资金</t>
  </si>
  <si>
    <t>促进中小学、幼儿食堂健康发展，提高教育教学管理水平。</t>
  </si>
  <si>
    <t>人数</t>
  </si>
  <si>
    <t>8160</t>
  </si>
  <si>
    <t>个人缴费</t>
  </si>
  <si>
    <t>保证食品质量</t>
  </si>
  <si>
    <t>98%用于学生供餐</t>
  </si>
  <si>
    <t>公益服务</t>
  </si>
  <si>
    <t>按成本每餐5元-8元</t>
  </si>
  <si>
    <t>九年义务教育学生及幼儿教育</t>
  </si>
  <si>
    <t>90%</t>
  </si>
  <si>
    <t>100%</t>
  </si>
  <si>
    <t>95%</t>
  </si>
  <si>
    <t>富源县墨红镇中心学校</t>
  </si>
  <si>
    <t>富源县墨红镇中心学校自主经营食堂资金</t>
  </si>
  <si>
    <t>确保学校食堂正常运转，食堂自主经营为零利润。</t>
  </si>
  <si>
    <t>食堂原材料价</t>
  </si>
  <si>
    <t>学生满意率</t>
  </si>
  <si>
    <t>保证学生能吃安全、环保的绿色食品</t>
  </si>
  <si>
    <t>家长满意率</t>
  </si>
  <si>
    <t>让家长放心孩子在校能吃饱</t>
  </si>
  <si>
    <t>富源县营上镇中心学校</t>
  </si>
  <si>
    <t>营上镇中心学校自主经营食堂自有资金</t>
  </si>
  <si>
    <t>资金金额</t>
  </si>
  <si>
    <t>19000000</t>
  </si>
  <si>
    <t>自有资金</t>
  </si>
  <si>
    <t>92</t>
  </si>
  <si>
    <t>富源县竹园镇中心学校</t>
  </si>
  <si>
    <t>用于支付食堂的食材购买等，提升学生体质，保障食堂正常运转。</t>
  </si>
  <si>
    <t>4779</t>
  </si>
  <si>
    <t>受益人数</t>
  </si>
  <si>
    <t>节约家长的时间</t>
  </si>
  <si>
    <t>社会满意度高</t>
  </si>
  <si>
    <t>家长和学生的满意率</t>
  </si>
  <si>
    <t>家长及学生满意度高</t>
  </si>
  <si>
    <t>富源县富村镇中心学校</t>
  </si>
  <si>
    <t>学校食堂专项资金</t>
  </si>
  <si>
    <t>确保小学、幼儿园食堂正常运转，各项工作有序开展，学生生活水平进一步提高。</t>
  </si>
  <si>
    <t>初中学生数</t>
  </si>
  <si>
    <t>8229</t>
  </si>
  <si>
    <t>每生每天16元</t>
  </si>
  <si>
    <t>小学学生数</t>
  </si>
  <si>
    <t>4092</t>
  </si>
  <si>
    <t>人均标准</t>
  </si>
  <si>
    <t>16</t>
  </si>
  <si>
    <t>元/人/天</t>
  </si>
  <si>
    <t>九年义务教育巩固率</t>
  </si>
  <si>
    <t>93</t>
  </si>
  <si>
    <t>受助学生满意率</t>
  </si>
  <si>
    <t>98</t>
  </si>
  <si>
    <t>富源县十八连山镇中心学校</t>
  </si>
  <si>
    <t>富源县十八连山镇中心学校自主经营食堂资金</t>
  </si>
  <si>
    <t>保障学校食堂正常运转，学生生活质量不断提高，教学质量稳步上升。</t>
  </si>
  <si>
    <t>受益学生数</t>
  </si>
  <si>
    <t>9778</t>
  </si>
  <si>
    <t>学生伙食费</t>
  </si>
  <si>
    <t>保障学校食堂工作正常运转</t>
  </si>
  <si>
    <t>促进教学质量稳步提高</t>
  </si>
  <si>
    <t>受益学生及家长满意度</t>
  </si>
  <si>
    <t>学生伙食费缴费清单</t>
  </si>
  <si>
    <t>富源县老厂镇中心学校</t>
  </si>
  <si>
    <t>确保中小学、幼儿园食堂正常运转，各项工作有序开展，学生生活水平进一步提高。</t>
  </si>
  <si>
    <t>7200</t>
  </si>
  <si>
    <t>每生每天13元</t>
  </si>
  <si>
    <t>2600</t>
  </si>
  <si>
    <t>元/学年</t>
  </si>
  <si>
    <t>94</t>
  </si>
  <si>
    <t>学生和家长满意度</t>
  </si>
  <si>
    <t>富源县第八中学</t>
  </si>
  <si>
    <t>富源县第八中学单位自有资金</t>
  </si>
  <si>
    <t>自有资金金额</t>
  </si>
  <si>
    <t>6500000</t>
  </si>
  <si>
    <t>反映自有资金持有情况。</t>
  </si>
  <si>
    <t>反映保障学校正常运转情况。</t>
  </si>
  <si>
    <t>及时足额下达指标</t>
  </si>
  <si>
    <t>反映及时足额下达指标情况。</t>
  </si>
  <si>
    <t>反映相关政策知晓率情况。</t>
  </si>
  <si>
    <t>改善办校条件</t>
  </si>
  <si>
    <t>反映提高学校硬件设施和改善学校办学条件的情况。</t>
  </si>
  <si>
    <t>受益对象满意度</t>
  </si>
  <si>
    <t>富源县第五小学</t>
  </si>
  <si>
    <t>富源县第五小学自主经营食堂资金</t>
  </si>
  <si>
    <t>对义务教育学校学生实施食堂营养补充计划，增强学生身体素质。</t>
  </si>
  <si>
    <t>2385</t>
  </si>
  <si>
    <t>按学生就餐标准测算</t>
  </si>
  <si>
    <t>补助金额</t>
  </si>
  <si>
    <t>教科文科专款</t>
  </si>
  <si>
    <t>科教文化科专项补助资金</t>
  </si>
  <si>
    <t>实施富源县区域内各中小学校改善办学条件工程项目，切实改善中小学校办学条件，为广大师生创造良好的办学条件。</t>
  </si>
  <si>
    <t>受益学生人数</t>
  </si>
  <si>
    <t>156000</t>
  </si>
  <si>
    <t>改善中小学校办学条件</t>
  </si>
  <si>
    <t>3000</t>
  </si>
  <si>
    <t>师生及家长满意度</t>
  </si>
  <si>
    <t>普通高中生均公用经费</t>
  </si>
  <si>
    <t>16453</t>
  </si>
  <si>
    <t>曲财教〔2017〕90号</t>
  </si>
  <si>
    <t>资金投入</t>
  </si>
  <si>
    <t>8637825</t>
  </si>
  <si>
    <t>学校发展状况</t>
  </si>
  <si>
    <t>持续向好</t>
  </si>
  <si>
    <t>师生满意率</t>
  </si>
  <si>
    <t>科技计划省对下转移支付资金</t>
  </si>
  <si>
    <t>研发费用投入强度</t>
  </si>
  <si>
    <t>1.3</t>
  </si>
  <si>
    <t>研发费用投入强度达到1.3%</t>
  </si>
  <si>
    <t>项目任务完成及时率</t>
  </si>
  <si>
    <t>项目任务完成率</t>
  </si>
  <si>
    <t>科创能力进一步提升</t>
  </si>
  <si>
    <t>科创能力进一步提升80%</t>
  </si>
  <si>
    <t>社会满意度达95%以上</t>
  </si>
  <si>
    <t>农村义务教育学生营养改善计划补助资金</t>
  </si>
  <si>
    <t>巩固城乡义务教育经费保障机制，对农村义务教育学生提供营养膳食补助，改善农村义务教育学生营养状况。</t>
  </si>
  <si>
    <t>106989</t>
  </si>
  <si>
    <t>财科教〔2019〕19号</t>
  </si>
  <si>
    <t>84521310</t>
  </si>
  <si>
    <t>学生营养改善情况</t>
  </si>
  <si>
    <t>受益学生满意率</t>
  </si>
  <si>
    <t>城乡义务教育寄宿生生均公用经费</t>
  </si>
  <si>
    <t>及时足额拨付城乡义务教育寄宿生公用经费，保障学校正常运转，维护学校正常教育教学秩序。</t>
  </si>
  <si>
    <t>63218</t>
  </si>
  <si>
    <t>12112568.80</t>
  </si>
  <si>
    <t>普通高中国家助学金补助资金</t>
  </si>
  <si>
    <t>落实普通高中国家助学金学生资助政策，对普通高中家庭经济困难在校学生，尤其是建档立卡贫困户学生发放国家助学金，确保家庭经济困难学生就学权利。</t>
  </si>
  <si>
    <t>5965</t>
  </si>
  <si>
    <t>落实普通高中国家助学金学生资助政策，对普通高中家庭经济困难在校学生、尤其是建档立卡贫困户学生发放国家助学金，确保家庭经济困难学生就学权利。</t>
  </si>
  <si>
    <t>11428940</t>
  </si>
  <si>
    <t>资助效果</t>
  </si>
  <si>
    <t>城乡义务教育家庭经济困难学生生活补助资金</t>
  </si>
  <si>
    <t>巩固城乡义务教育经费保障机制，对城乡义务教育学校家庭经济困难学生提供生活补助，帮助城乡义务教育学校家庭经济困难学生顺利就学，提高义务教育巩固率。</t>
  </si>
  <si>
    <t>62083</t>
  </si>
  <si>
    <t>巩固城乡义务教育经费保障机制，对城乡义务教育学校家庭经济困难学生提供生活补助，帮助城乡义务教育学校家庭经济困难物理学顺利就学，提高义务教育巩固率。</t>
  </si>
  <si>
    <t>58035156.25</t>
  </si>
  <si>
    <t>城乡义务教育生均公用经费</t>
  </si>
  <si>
    <t>及时足额拨付城乡义务教育生均公用经费，保障学校正常运转，维护学校正常教育教学秩序。</t>
  </si>
  <si>
    <t>104645</t>
  </si>
  <si>
    <t>71877063.50</t>
  </si>
  <si>
    <t>经济建设科</t>
  </si>
  <si>
    <t>富源县交通运输局</t>
  </si>
  <si>
    <t>县级配套农村公路养护经费</t>
  </si>
  <si>
    <t>落实地方配套养护资金，切实提高全县农村公路的路况水平和服务能力。</t>
  </si>
  <si>
    <t>资金使用合规性</t>
  </si>
  <si>
    <t>是</t>
  </si>
  <si>
    <t>曲交规划〔2023〕2号</t>
  </si>
  <si>
    <t>列养率</t>
  </si>
  <si>
    <t>公路安全水平</t>
  </si>
  <si>
    <t>提升</t>
  </si>
  <si>
    <t>改善通行服务水平群众满意度</t>
  </si>
  <si>
    <t>治超罚没收入返还工作经费</t>
  </si>
  <si>
    <t>全面加强治理非法超限超载车辆工作，使全县重点路线非法超限超载车辆基本消除违法状态，切实维护健康、规范、公平、有序的道路运输市场和良好的道路交通秩序，确保公路设施完好和公路交通安全。</t>
  </si>
  <si>
    <t>工资、办公费、差旅费、站点建设费、车辆费用</t>
  </si>
  <si>
    <t>12900000</t>
  </si>
  <si>
    <t>切实维护健康、规范、公平、有序的道路运输市场和良好的道路交通秩序，确保公路设施完好和公路交通安全。</t>
  </si>
  <si>
    <t>污水处理服务专项经费</t>
  </si>
  <si>
    <t>完成1400万方污水处理服务。</t>
  </si>
  <si>
    <t>污水处理量</t>
  </si>
  <si>
    <t>1400</t>
  </si>
  <si>
    <t>万吨</t>
  </si>
  <si>
    <t>反映2024年污水处理数量</t>
  </si>
  <si>
    <t>完成1400万方污水污水处理服务。</t>
  </si>
  <si>
    <t>出水水质达标率</t>
  </si>
  <si>
    <t>反映经过处理后水质是否达到规定标准。</t>
  </si>
  <si>
    <t>污泥无害化处置率</t>
  </si>
  <si>
    <t>反映污水处理工程中分离出来的污泥后期处置情况。</t>
  </si>
  <si>
    <t>污水处理设施完好率</t>
  </si>
  <si>
    <t>反映污水处理公司对设备运行保养情况。</t>
  </si>
  <si>
    <t>改善水环境质量</t>
  </si>
  <si>
    <t>作用明显</t>
  </si>
  <si>
    <t>反映污水处理对整个水环境的贡献程度。</t>
  </si>
  <si>
    <t>居民满意度</t>
  </si>
  <si>
    <t>反映社会公众对污水处理情况的满意程度</t>
  </si>
  <si>
    <t>富源县城市综合管理局</t>
  </si>
  <si>
    <t>环境卫生管理项目专项资金</t>
  </si>
  <si>
    <t>完成县城区生活垃圾清扫清运工作任务。</t>
  </si>
  <si>
    <t>清扫保洁清运管理面积</t>
  </si>
  <si>
    <t>2443200</t>
  </si>
  <si>
    <t>平方米</t>
  </si>
  <si>
    <t>反映单位负责清扫保洁面积之和。</t>
  </si>
  <si>
    <t>环境卫生保洁合格率</t>
  </si>
  <si>
    <t>反映卫生保洁检查验收合格的情况。卫生保洁合格率=卫生保洁检查验收合格次数/卫生保洁总次数*100%</t>
  </si>
  <si>
    <t>垃圾清扫保洁清运工作考核</t>
  </si>
  <si>
    <t>12</t>
  </si>
  <si>
    <t>次/年</t>
  </si>
  <si>
    <t>反映对承包公司每月清扫保洁工作完成考核次数。</t>
  </si>
  <si>
    <t>收取垃圾清运处置费</t>
  </si>
  <si>
    <t>1500000</t>
  </si>
  <si>
    <t>反映收取垃圾清运处置费情况</t>
  </si>
  <si>
    <t>服务受益人员满意度</t>
  </si>
  <si>
    <t>反映保安、保洁、餐饮服务、绿化养护服务受益人员满意程度。</t>
  </si>
  <si>
    <t>城区路灯电费及维修费专用资金</t>
  </si>
  <si>
    <t>保障城区公共路段的路灯及设施正常运转。</t>
  </si>
  <si>
    <t>零星修缮（维修）处理时限</t>
  </si>
  <si>
    <t>7</t>
  </si>
  <si>
    <t>天</t>
  </si>
  <si>
    <t>反映路灯零星设施设备的修缮处理完成的时限情况。</t>
  </si>
  <si>
    <t>零星修缮验收合格率</t>
  </si>
  <si>
    <t>99</t>
  </si>
  <si>
    <t>反映零星修缮达标的情况。零星修缮验收合格率=零星修缮验收合格数量/零星修缮提交验收数量*100%</t>
  </si>
  <si>
    <t>设施设备（系统)发生故障次数</t>
  </si>
  <si>
    <t>3</t>
  </si>
  <si>
    <t>次</t>
  </si>
  <si>
    <t>反映路灯大型设施设备的维修次数。</t>
  </si>
  <si>
    <t>反映路灯亮化服务受益人员满意程度。</t>
  </si>
  <si>
    <t>经建科专款</t>
  </si>
  <si>
    <t>老旧小区建设补助资金</t>
  </si>
  <si>
    <t>完成老旧小区改造下达任务</t>
  </si>
  <si>
    <t>改造数量</t>
  </si>
  <si>
    <t>20</t>
  </si>
  <si>
    <t>下达计划</t>
  </si>
  <si>
    <t>推进人居环境提升</t>
  </si>
  <si>
    <t>900</t>
  </si>
  <si>
    <t>户</t>
  </si>
  <si>
    <t>服务对象满意度</t>
  </si>
  <si>
    <t>基础设施配套资金</t>
  </si>
  <si>
    <t>基础设施配套资金1500万元</t>
  </si>
  <si>
    <t>15000000</t>
  </si>
  <si>
    <t>带来的经济效益达到90%以上</t>
  </si>
  <si>
    <t>群众满意度90%以上</t>
  </si>
  <si>
    <t>农村公路养护补助资金</t>
  </si>
  <si>
    <t>普通省道及农村公路养护补助资金1500万元。</t>
  </si>
  <si>
    <t>普通省道及农村公路养护补助资金</t>
  </si>
  <si>
    <t>14600000</t>
  </si>
  <si>
    <t>普通省道及农村公路养护补助资金1460万元。</t>
  </si>
  <si>
    <t>经济效益</t>
  </si>
  <si>
    <t>经济效益达到90%以上</t>
  </si>
  <si>
    <t>群众满意度达到90%以上</t>
  </si>
  <si>
    <t>省级库区资金</t>
  </si>
  <si>
    <t>下达第三批省级库区基金3100万元。</t>
  </si>
  <si>
    <t>下达省级库区基金</t>
  </si>
  <si>
    <t>3100</t>
  </si>
  <si>
    <t>下达省级库区基金3100万元。</t>
  </si>
  <si>
    <t>带来的经济效益</t>
  </si>
  <si>
    <t>下达省级库区基金带来的经济效益达到90%以上。</t>
  </si>
  <si>
    <t>群众满意度达到90%以上。</t>
  </si>
  <si>
    <t>以工代赈项目资金</t>
  </si>
  <si>
    <t>实施以工代赈项目，有效助力乡村振兴。</t>
  </si>
  <si>
    <t>实施项目个数</t>
  </si>
  <si>
    <t>以工代赈投资计划</t>
  </si>
  <si>
    <t>助力乡村振兴</t>
  </si>
  <si>
    <t>10860</t>
  </si>
  <si>
    <t>96</t>
  </si>
  <si>
    <t>煤矿安全改造专项中央基建投资预算资金</t>
  </si>
  <si>
    <t>煤矿安全改造专项中央基建投资预算资金2000万元。</t>
  </si>
  <si>
    <t>20000000</t>
  </si>
  <si>
    <t>煤矿安全改造专项中央基建投资预算资金2000万元</t>
  </si>
  <si>
    <t>带来的经济效益达到90%以上。</t>
  </si>
  <si>
    <t>企业高质量发展奖补资金</t>
  </si>
  <si>
    <t>奖补企业数</t>
  </si>
  <si>
    <t>15</t>
  </si>
  <si>
    <t>GDP贡献率</t>
  </si>
  <si>
    <t>8</t>
  </si>
  <si>
    <t>县乡“两污”治理及绿美建设资金</t>
  </si>
  <si>
    <t>围绕160个行政村，1738个自然村“两污”及县城绿化美化专项工作部署，集中攻坚，有效改善生产生活环境。</t>
  </si>
  <si>
    <t>完成行政村数</t>
  </si>
  <si>
    <t>160</t>
  </si>
  <si>
    <t>综合考评</t>
  </si>
  <si>
    <t>人居环境改善程度</t>
  </si>
  <si>
    <t>有效改善</t>
  </si>
  <si>
    <t>人/人次</t>
  </si>
  <si>
    <t>综合评定</t>
  </si>
  <si>
    <t>产业扶持奖补资金</t>
  </si>
  <si>
    <t>有效履行县委、县政府招商引资承诺，维持县域良好营商环境。</t>
  </si>
  <si>
    <t>履行政府承诺企业数</t>
  </si>
  <si>
    <t>县人民政府与企业签订的投资协议</t>
  </si>
  <si>
    <t>有效履行县委政府招商引资承诺，维持县域良好营商环境。</t>
  </si>
  <si>
    <t>履行协议承诺</t>
  </si>
  <si>
    <t>农林水项目建设资金</t>
  </si>
  <si>
    <t>农林水项目建设资金2200万元。</t>
  </si>
  <si>
    <t>22000000</t>
  </si>
  <si>
    <t>普通省道及农村公路养护补助资金500万元。</t>
  </si>
  <si>
    <t>普通省道及农村公路养护补助资金带来的经济效益达到90%以上。</t>
  </si>
  <si>
    <t>农业农村科</t>
  </si>
  <si>
    <t>富源县农业农村局</t>
  </si>
  <si>
    <t>富源县农业农村单位自有资金工作经费资金</t>
  </si>
  <si>
    <t>贯彻落实《中华人民共和国预算法》及其实施条例等，结合县委、县政府及县财政局对2023年预算编制精神要求，统筹安排部门自有资金预算，发挥资金使用效率。</t>
  </si>
  <si>
    <t>服务群众人数</t>
  </si>
  <si>
    <t>1000</t>
  </si>
  <si>
    <t>人次</t>
  </si>
  <si>
    <t>服务群众人数1000人以上</t>
  </si>
  <si>
    <t>贯彻落实《中华人民共和国预算法》及其实施条例等，结合县委县政府及县财政局对2023年预算编制精神要求，统筹安排部门自有资金预算，发挥资金使用效率。</t>
  </si>
  <si>
    <t>农业农村工作完成质量</t>
  </si>
  <si>
    <t>促进工作顺利开展</t>
  </si>
  <si>
    <t>工作开展顺利</t>
  </si>
  <si>
    <t>服务群众满意度</t>
  </si>
  <si>
    <t>服务群众满意度85%以上</t>
  </si>
  <si>
    <t>富源县提前下达生猪调出大县专项资金</t>
  </si>
  <si>
    <t>对生猪规模养殖场的环保设施、良种引进及病死猪暂存点建设、对标准化产地检疫报检点建设、屠宰场的粪污及无害化处理设施建设等进行补助，扶持大河乌猪品牌维护、宣传推广及产业链延伸；重点围绕屠宰场“两项制度”落实、重大动物疫病防控应急物资购置，开展生猪养殖技术培训；完善动物防疫体系。</t>
  </si>
  <si>
    <t>扶持规模养殖户（场、合作社）</t>
  </si>
  <si>
    <t>28</t>
  </si>
  <si>
    <t>扶持规模养殖户（场、合作社）28户以下</t>
  </si>
  <si>
    <t>项目验收合格率100%</t>
  </si>
  <si>
    <t>项目实施年度</t>
  </si>
  <si>
    <t>2024</t>
  </si>
  <si>
    <t>项目实施年度2024年</t>
  </si>
  <si>
    <t>促进养殖户增收</t>
  </si>
  <si>
    <t>明显增加</t>
  </si>
  <si>
    <t>明显增加促进养殖户增收</t>
  </si>
  <si>
    <t>受益养殖户满意度</t>
  </si>
  <si>
    <t>受益养殖户满意度90%以上</t>
  </si>
  <si>
    <t>富源县乡村振兴局</t>
  </si>
  <si>
    <t>2024年中央财政衔接推进乡村振兴补助资金</t>
  </si>
  <si>
    <t>产业资金投入率</t>
  </si>
  <si>
    <t>65</t>
  </si>
  <si>
    <t>反映资金在支持产业发展项目方面的情况。               产业资金投入率=中央和省级财政衔接乡村振兴补助资金投入产业的资金数/中央和省级财政衔接乡村振兴补助资金数*100%</t>
  </si>
  <si>
    <t>资金支出率</t>
  </si>
  <si>
    <t>反映资金使用效率。           结转结余率=当年结转结余数/各级财政衔接乡村振兴补助资金数*100%</t>
  </si>
  <si>
    <t>项目资金公告公示率</t>
  </si>
  <si>
    <t>反映资金项目公开的完成情况。项目资金公告公示率=公开资金数/各级财政衔接乡村振兴补助资金数*100%</t>
  </si>
  <si>
    <t>完工项目验收合格率</t>
  </si>
  <si>
    <t>反映完工项目质量。        完工项目验收合格率=验收合格项目数/各级财政衔接乡村振兴补助资金安排的完工项目总数*100%</t>
  </si>
  <si>
    <t>项目开工率</t>
  </si>
  <si>
    <t>反映年度项目开工情况。项目开工率=各级财政衔接乡村振兴补助资金安排的项目开工数/各级财政衔接乡村振兴补助资金安排的项目总数*100%</t>
  </si>
  <si>
    <t>项目完工率</t>
  </si>
  <si>
    <t>反映年度项目在规定时间内完工情况。项目完工率=各级财政衔接乡村振兴补助资金安排的项目完工数/各级财政衔接乡村振兴补助资金安排的项目总数*100%</t>
  </si>
  <si>
    <t>农村居民人均可支配收入增幅</t>
  </si>
  <si>
    <t>0</t>
  </si>
  <si>
    <t>反映项目实施效果。         农村居民人均可支配收入增幅=（当年农村居民人均可支配收入-上年农村居民人均可支配收入）/上年农村居民人均可支配收入*100%</t>
  </si>
  <si>
    <t>返贫、致贫风险人口监测覆盖率</t>
  </si>
  <si>
    <t>反映项目实施效果。           有返贫、致贫风险人口覆盖率=标注风险人口数/监测人口数</t>
  </si>
  <si>
    <t>返贫致贫人口帮扶措施覆盖率</t>
  </si>
  <si>
    <t>反映项目实施效果。           风险消除人口帮扶措施覆盖率=采取帮扶措施人口数/标注风险人口数</t>
  </si>
  <si>
    <t>无规模性返贫</t>
  </si>
  <si>
    <t>反映脱贫巩固情况。</t>
  </si>
  <si>
    <t>帮扶工作群众满意度</t>
  </si>
  <si>
    <t>反映对驻村工作队和帮扶责任人帮扶工作的满意度。帮扶工作群众满意度=满意的数量/抽样总数*100%</t>
  </si>
  <si>
    <t>2024年产粮（油）大县奖励专项资金</t>
  </si>
  <si>
    <t>2024年产粮（油）大县奖励资金</t>
  </si>
  <si>
    <t>24910000</t>
  </si>
  <si>
    <t>2024年粮（油）产粮大县奖励资金</t>
  </si>
  <si>
    <t>补木水库工程增发国债项目资金</t>
  </si>
  <si>
    <t>支持项目数量</t>
  </si>
  <si>
    <t>移民搬迁建设</t>
  </si>
  <si>
    <t>项</t>
  </si>
  <si>
    <t>大坝基础处理工程</t>
  </si>
  <si>
    <t>进场道路</t>
  </si>
  <si>
    <t>2.2</t>
  </si>
  <si>
    <t>千米</t>
  </si>
  <si>
    <t>管理房</t>
  </si>
  <si>
    <t>445</t>
  </si>
  <si>
    <t>供电线路</t>
  </si>
  <si>
    <t>施工导流</t>
  </si>
  <si>
    <t>年度工程质量合格率</t>
  </si>
  <si>
    <t>建设方案和施工质量总体符合工程建设或有关规范标准的项目比例</t>
  </si>
  <si>
    <t>年度投资完成率</t>
  </si>
  <si>
    <t>年度投资支付率</t>
  </si>
  <si>
    <t>保护耕地面积</t>
  </si>
  <si>
    <t>3.075</t>
  </si>
  <si>
    <t>保护人口</t>
  </si>
  <si>
    <t>14.76</t>
  </si>
  <si>
    <t>万人次</t>
  </si>
  <si>
    <t>受益群众基本满意的比例</t>
  </si>
  <si>
    <t>单位特设账户自有资金</t>
  </si>
  <si>
    <t>特设账户自有资金</t>
  </si>
  <si>
    <t>5820000</t>
  </si>
  <si>
    <t>完成</t>
  </si>
  <si>
    <t>单位经济效益指标</t>
  </si>
  <si>
    <t>洞上水库至富源县城三水厂公司工程建设市级补助专项资金</t>
  </si>
  <si>
    <t>农业农村科专款</t>
  </si>
  <si>
    <t>本级水利发展专项资金</t>
  </si>
  <si>
    <t>按照相关规划或实施方案开展有关水利建设和维修维护，推动水利改革发展。</t>
  </si>
  <si>
    <t>小型水库维修维护座数</t>
  </si>
  <si>
    <t>座</t>
  </si>
  <si>
    <t>水利发展专项资金</t>
  </si>
  <si>
    <t>按照相关规划获实施方案开展有关水利建设和维修维护，推动水利改革发展。</t>
  </si>
  <si>
    <t>工程验收合格率</t>
  </si>
  <si>
    <t>反映工程验收合格率</t>
  </si>
  <si>
    <t>新增供水能力</t>
  </si>
  <si>
    <t>万立方米</t>
  </si>
  <si>
    <t>反映新增供水能力</t>
  </si>
  <si>
    <t>反映保护人口</t>
  </si>
  <si>
    <t>反映受益对象满意度</t>
  </si>
  <si>
    <t>2024省级财政衔接推进乡村振兴衔接资金</t>
  </si>
  <si>
    <t>2024年省级财政衔接推进乡村振兴补助资金</t>
  </si>
  <si>
    <t>60</t>
  </si>
  <si>
    <t>反映产业资金投入率</t>
  </si>
  <si>
    <t>反映资金支出率</t>
  </si>
  <si>
    <t>反映项目资金公告公示率</t>
  </si>
  <si>
    <t xml:space="preserve">反映项目验收情况。
</t>
  </si>
  <si>
    <t>反映项目开工率</t>
  </si>
  <si>
    <t>反映项目完工率</t>
  </si>
  <si>
    <t>反映农村居民人均可支配收入增幅</t>
  </si>
  <si>
    <t>反映返贫、致贫风险人口监测覆盖率</t>
  </si>
  <si>
    <t>返贫、致贫风险人口帮扶措施覆盖率</t>
  </si>
  <si>
    <t>反映返贫、致贫风险人口帮扶措施覆盖率</t>
  </si>
  <si>
    <t>反映无规模性返贫</t>
  </si>
  <si>
    <t>本级统筹整合涉农专项资金</t>
  </si>
  <si>
    <t>促进农业生产发展和农村基础设施建设</t>
  </si>
  <si>
    <t>10000000</t>
  </si>
  <si>
    <t>个/亩</t>
  </si>
  <si>
    <t>反映促进农业生产发展和农村基础设施建设</t>
  </si>
  <si>
    <t>资金投入率</t>
  </si>
  <si>
    <t>反映资金投入率</t>
  </si>
  <si>
    <t>农村设施建设</t>
  </si>
  <si>
    <t>反映农村设施建设情况</t>
  </si>
  <si>
    <t>生产生活能力提高</t>
  </si>
  <si>
    <t>明显提高</t>
  </si>
  <si>
    <t>反映生产生活能力提高</t>
  </si>
  <si>
    <t>覆盖人口率</t>
  </si>
  <si>
    <t>反映覆盖人口率</t>
  </si>
  <si>
    <t xml:space="preserve">反映受益对象满意度
</t>
  </si>
  <si>
    <t>本级农业生产发展专项（畜牧生产）资金</t>
  </si>
  <si>
    <t>本级农业生产发展专项资金（畜牧资金）</t>
  </si>
  <si>
    <t>农业生产发展专项资金</t>
  </si>
  <si>
    <t>40000000</t>
  </si>
  <si>
    <t>反映农业生产发展专项资金使用情况</t>
  </si>
  <si>
    <t>省级高标准农田建设补助资金</t>
  </si>
  <si>
    <t>投资金额</t>
  </si>
  <si>
    <t>反映资金投入情况</t>
  </si>
  <si>
    <t>高标准农田建设项目验收合格率</t>
  </si>
  <si>
    <t>反映高标准农田建设项目验收合格率</t>
  </si>
  <si>
    <t>田间道路通达度</t>
  </si>
  <si>
    <t>明显提升</t>
  </si>
  <si>
    <t>公里</t>
  </si>
  <si>
    <t>反映田间道路通达度</t>
  </si>
  <si>
    <t>受益群众满意率</t>
  </si>
  <si>
    <t>反映受益群众满意率</t>
  </si>
  <si>
    <t>上海市对口帮扶曲靖市项目资金</t>
  </si>
  <si>
    <t xml:space="preserve">上海市对口帮扶曲靖市项目资金		
</t>
  </si>
  <si>
    <t>援滇项目资金拨付率</t>
  </si>
  <si>
    <t>反映援滇项目资金拨付率</t>
  </si>
  <si>
    <t>扶持农村脱贫人口、脱贫不稳定人口、边缘易致贫人口</t>
  </si>
  <si>
    <t>反映扶持农村脱贫人口、脱贫不稳定人口、边缘易致贫人口</t>
  </si>
  <si>
    <t>反映完工项目验收合格率</t>
  </si>
  <si>
    <t>资金使用报账率</t>
  </si>
  <si>
    <t>反映资金使用报账率</t>
  </si>
  <si>
    <t>人才交流协议任务完成率</t>
  </si>
  <si>
    <t>反映人才交流协议任务完成率</t>
  </si>
  <si>
    <t>农村劳动力实现就业协议完成率</t>
  </si>
  <si>
    <t>反映农村劳动力实现就业协议完成率</t>
  </si>
  <si>
    <t>消费帮扶产品协议任务完成率</t>
  </si>
  <si>
    <t>反映消费帮扶产品协议任务完成率</t>
  </si>
  <si>
    <t>帮扶对象满意度</t>
  </si>
  <si>
    <t>反映帮扶对象满意度</t>
  </si>
  <si>
    <t>中央高标准农田建设补助资金</t>
  </si>
  <si>
    <t>新增高标准农田面积</t>
  </si>
  <si>
    <t>反映新增高标准农田面积情况</t>
  </si>
  <si>
    <t>粮食综合生产能力</t>
  </si>
  <si>
    <t>反映粮食综合生产能力情况</t>
  </si>
  <si>
    <t>资金使用重大违规违纪问题</t>
  </si>
  <si>
    <t>反映资金使用有无重大违规违纪问题</t>
  </si>
  <si>
    <t>水资源利用率</t>
  </si>
  <si>
    <t>反映水资源利用率情况</t>
  </si>
  <si>
    <t>反映受益群众满意率情况</t>
  </si>
  <si>
    <t>社会保障科</t>
  </si>
  <si>
    <t>富源县人力资源和社会保障局</t>
  </si>
  <si>
    <t>就业专项资金</t>
  </si>
  <si>
    <t>实施积极就业政策，及时拨付各项就业补助。</t>
  </si>
  <si>
    <t>享受职业培训补贴人数</t>
  </si>
  <si>
    <t>反映享受职业培训补贴的人员数量。</t>
  </si>
  <si>
    <t>培训合格率</t>
  </si>
  <si>
    <t>反映培训合格人数占参与培训人数的比重</t>
  </si>
  <si>
    <t>就业补助资金</t>
  </si>
  <si>
    <t>实施积极的就业政策，及时拨付各项就业补助。</t>
  </si>
  <si>
    <t>职业技能培训合格人数</t>
  </si>
  <si>
    <t>4500</t>
  </si>
  <si>
    <t>反映获补助人员数量情况</t>
  </si>
  <si>
    <t>职业培训合格率</t>
  </si>
  <si>
    <t>反映参加职业培训人员培训合格率。</t>
  </si>
  <si>
    <t>机关事业单位养老保险补助资金</t>
  </si>
  <si>
    <t>严格落实退休人员待遇发放相关政策，及时支付养老金。</t>
  </si>
  <si>
    <t>获补对象数</t>
  </si>
  <si>
    <t>3400</t>
  </si>
  <si>
    <t>发放及时率</t>
  </si>
  <si>
    <t>反映发放单位及时发放补助资金的情况。
发放及时率=在时限内发放资金/应发放资金*100%</t>
  </si>
  <si>
    <t>生活状况改善</t>
  </si>
  <si>
    <t>有所改善</t>
  </si>
  <si>
    <t>反映补助促进受助对象生活状况改善的情况。</t>
  </si>
  <si>
    <t>2024年中央就业补助资金</t>
  </si>
  <si>
    <t>通过落实各项就业政策，促进就业稳定。</t>
  </si>
  <si>
    <t>享受公益性岗位补贴人员数量</t>
  </si>
  <si>
    <t>反映享受政策人员数量情况。</t>
  </si>
  <si>
    <t>享受社会保险补贴人员数量</t>
  </si>
  <si>
    <t>650</t>
  </si>
  <si>
    <t>享受劳动力转移“一免一补”人员数量</t>
  </si>
  <si>
    <t>1500</t>
  </si>
  <si>
    <t>获补对象准确率</t>
  </si>
  <si>
    <t>反映获补助对象认定的准确性情况。
获补对象准确率=抽检符合标准的补助对象数/抽检实际补助对象数*100%</t>
  </si>
  <si>
    <t>就业补助资金兑现准确率</t>
  </si>
  <si>
    <t>反映补助准确发放的情况。
补助兑现准确率=补助兑付额/应付额*100%</t>
  </si>
  <si>
    <t>就业补助资金发放及时率</t>
  </si>
  <si>
    <t>带动人均增收</t>
  </si>
  <si>
    <t>800</t>
  </si>
  <si>
    <t>反映补助带动人均增收的情况。</t>
  </si>
  <si>
    <t>富源县卫生健康局自有资金</t>
  </si>
  <si>
    <t>富源县卫生健康局贯彻落实党中央、国务院、省委、省政府和曲靖市委、市政府及富源县委、县政府关于卫生健康工作的方针政策及决策部署，在履行职责过程中坚持和加强党对卫生健康工作的集中统一领导。</t>
  </si>
  <si>
    <t>自有资金产出质量</t>
  </si>
  <si>
    <t xml:space="preserve">自有资金产出质量达到85%
</t>
  </si>
  <si>
    <t>自有资金对本辖区内医疗卫生服务效益</t>
  </si>
  <si>
    <t xml:space="preserve">自有资金对本辖区内医疗卫生服务效益达到85%
</t>
  </si>
  <si>
    <t>自有资金使用满意度</t>
  </si>
  <si>
    <t xml:space="preserve">自有资金使用满意度达到85%
</t>
  </si>
  <si>
    <t>疫情防控补助经费</t>
  </si>
  <si>
    <t xml:space="preserve">抗击新型冠状病毒
</t>
  </si>
  <si>
    <t>服务人口覆盖率</t>
  </si>
  <si>
    <t xml:space="preserve">服务人口覆盖率
</t>
  </si>
  <si>
    <t>居民健康水平</t>
  </si>
  <si>
    <t>持续提高</t>
  </si>
  <si>
    <t>受益人满意度</t>
  </si>
  <si>
    <t xml:space="preserve">受益人满意度
</t>
  </si>
  <si>
    <t>富源县疾病预防控制中心</t>
  </si>
  <si>
    <t>疾控中心自有资金</t>
  </si>
  <si>
    <t>支持做好国家非免疫规划疫苗接种服务等有关工作。保证非免疫规划疫苗接种逐步提高，保证疑似预防接种异常反应监测达到要求，保障人民群众身体健康。</t>
  </si>
  <si>
    <t>非免疫规划疫苗接种率</t>
  </si>
  <si>
    <t>逐步提高</t>
  </si>
  <si>
    <t>居民健康水平提高</t>
  </si>
  <si>
    <t>中长期</t>
  </si>
  <si>
    <t>服务对象满意度，服务对象综合知晓率</t>
  </si>
  <si>
    <t>富源县妇幼保健计划生育服务中心</t>
  </si>
  <si>
    <t>单位自有资金项目申报资金</t>
  </si>
  <si>
    <t>单位自有资金预算资金</t>
  </si>
  <si>
    <t>自有资金项目支出</t>
  </si>
  <si>
    <t>富源县人民医院</t>
  </si>
  <si>
    <t>富源县人民医院人员经费自有资金</t>
  </si>
  <si>
    <t>保障医院2024年正常运转经费。</t>
  </si>
  <si>
    <t>医疗服务人次</t>
  </si>
  <si>
    <t>270000</t>
  </si>
  <si>
    <t>反映医疗服务人次数。</t>
  </si>
  <si>
    <t>医疗质量合格率</t>
  </si>
  <si>
    <t>反映医疗质量合格率</t>
  </si>
  <si>
    <t>满足辐射区域内群众看病困难</t>
  </si>
  <si>
    <t>反映就诊患者完成人数情况。</t>
  </si>
  <si>
    <t>医院管理水平提升</t>
  </si>
  <si>
    <t>反映医院管理水平提升情况。</t>
  </si>
  <si>
    <t>患者对象满意度</t>
  </si>
  <si>
    <t>反映患者满意。患者满意度=调查中满意和较满意的患者数量/调查总人数*100%</t>
  </si>
  <si>
    <t>富源县人民医院设备购置自有资金</t>
  </si>
  <si>
    <t>保障医院正常运转2024经费.</t>
  </si>
  <si>
    <t>反映医疗服务完成人次。</t>
  </si>
  <si>
    <t>反映就诊患者完成人数情况</t>
  </si>
  <si>
    <t>患者满意度</t>
  </si>
  <si>
    <t>富源县人民医院专用材料购置自有资金</t>
  </si>
  <si>
    <t>保障医院正常2024年运转经费。</t>
  </si>
  <si>
    <t>期</t>
  </si>
  <si>
    <t>反映医疗服务完成人次数。</t>
  </si>
  <si>
    <t>反映患者满意度。患者满意度=调查中满意和较满意患者数量/调查总人数*100%</t>
  </si>
  <si>
    <t>富源县中医医院</t>
  </si>
  <si>
    <t>富源县中医医院自有资金</t>
  </si>
  <si>
    <t>医院得到发展，服务能力提高。</t>
  </si>
  <si>
    <t>自有资金使用数</t>
  </si>
  <si>
    <t>90000000</t>
  </si>
  <si>
    <t>反映预算部门（单位）自有资金使用数。</t>
  </si>
  <si>
    <t>医疗服务能力</t>
  </si>
  <si>
    <t>医疗服务能力较上年提高</t>
  </si>
  <si>
    <t>反映部门医疗服务能力是否较上年提高。</t>
  </si>
  <si>
    <t>社会效益</t>
  </si>
  <si>
    <t>反映通过医疗机构带来的社会效益。</t>
  </si>
  <si>
    <t>人民群众满意度</t>
  </si>
  <si>
    <t>反映人民群众对医院的满意度。</t>
  </si>
  <si>
    <t>富源县黄泥河中心卫生院</t>
  </si>
  <si>
    <t>富源县黄泥河中心卫生院自有资金</t>
  </si>
  <si>
    <t>富源县黄泥河中心卫生院自有资金预算项目</t>
  </si>
  <si>
    <t>富源县黄泥河中心卫生院2023年自有资金产出质量</t>
  </si>
  <si>
    <t>富源县黄泥河中心卫生院事业发展</t>
  </si>
  <si>
    <t>富源县黄泥河中心卫生院2023年自有资金对本辖区内医疗卫生服务效益</t>
  </si>
  <si>
    <t>富源县黄泥河中心卫生院2023年自有资金对本辖区群众医疗质量</t>
  </si>
  <si>
    <t>富源县墨红中心卫生院</t>
  </si>
  <si>
    <t>富源县墨红中心卫生院自有资金</t>
  </si>
  <si>
    <t>加强财政资源统筹：强化单位收支预算管理，单位资金收支列入部门预算统一编制和批复，生成预算指标，参照财政拨款指标流程进行管理，及时完善相关政策和制度办法，严守财经纪律。</t>
  </si>
  <si>
    <t>富源县墨红中心卫生院2023年自有资金产出质量</t>
  </si>
  <si>
    <t>富源县墨红中心卫生院2023年自有资金本辖区内医疗卫生服务效益</t>
  </si>
  <si>
    <t>富源县墨红中心卫生院2023年自有资金对本辖区群众医疗质量</t>
  </si>
  <si>
    <t>富源县胜镜社区卫生服务中心</t>
  </si>
  <si>
    <t>富源县胜境社区卫生服务中心自有资金</t>
  </si>
  <si>
    <t>为积极推进医疗体制改革，更好服务患者，除财政年初预算人员经费和适时增加专项资金外，确保基层医疗卫生机构各项工作有序开展</t>
  </si>
  <si>
    <t>富源县胜境社区卫生服务中心</t>
  </si>
  <si>
    <t>资金拨付率</t>
  </si>
  <si>
    <t>富源县十八连山卫生院</t>
  </si>
  <si>
    <t>富源县十八连山卫生院自有资金</t>
  </si>
  <si>
    <t>富源县十八连山卫生院2023年自有资金预算项目</t>
  </si>
  <si>
    <t>富源县十八连山卫生院2023年自有资金产出质量</t>
  </si>
  <si>
    <t>富源县十八连山卫生院事业发展</t>
  </si>
  <si>
    <t>富源县十八连山卫生院2023年自有资金对本辖区内医疗卫生服务效益</t>
  </si>
  <si>
    <t>富源县十八连山卫生院2023年自有资金对本辖区内群众医疗质量</t>
  </si>
  <si>
    <t>富源县营上中心卫生院</t>
  </si>
  <si>
    <t>富源县营上中心卫生院自有资金</t>
  </si>
  <si>
    <t>2023年富源县营上中心卫生院自有资金</t>
  </si>
  <si>
    <t>富源县营上中心卫生院2023年自有资金产出质量</t>
  </si>
  <si>
    <t>富源县营上中心卫生院事业发展</t>
  </si>
  <si>
    <t>富源县营上中心卫生院2023年自有资金对本辖区内医疗卫生服务效益</t>
  </si>
  <si>
    <t>富源县营上中心卫生院2023年自有资金对本辖区内医疗卫生服务质量</t>
  </si>
  <si>
    <t>富源县中安卫生院</t>
  </si>
  <si>
    <t>富源县中安卫生院自有资金专项资金</t>
  </si>
  <si>
    <t>2023年中安卫生院自有资金</t>
  </si>
  <si>
    <t>富源县中安卫生院2023年自有资金产出质量</t>
  </si>
  <si>
    <t>富源县中安卫生院事业发展</t>
  </si>
  <si>
    <t>富源县中安卫生院2023年自有资金对本辖区内医疗卫生服务效益</t>
  </si>
  <si>
    <t>富源县中安卫生院2023年自有资金对本辖区内医疗卫生服务质量</t>
  </si>
  <si>
    <t>富源县富村中心卫生院</t>
  </si>
  <si>
    <t>富源县富村中心卫生院自有资金</t>
  </si>
  <si>
    <t>富源县富村中心卫生院2023年自有资金预算项目</t>
  </si>
  <si>
    <t>富源县富村中心卫生院2023年自有资金产出质量</t>
  </si>
  <si>
    <t>富源县富村中心卫生院事业发展</t>
  </si>
  <si>
    <t>富源县富村中心卫生院2023年自有资金对本辖区内医疗卫生服务效益</t>
  </si>
  <si>
    <t>富源县富村中心卫生院2023年自有资金对本辖区群众医疗质量</t>
  </si>
  <si>
    <t>富源县竹园卫生院</t>
  </si>
  <si>
    <t>富源县竹园卫生院自有资金</t>
  </si>
  <si>
    <t>保障卫生院正常运转，提升乡镇卫生院医疗服务水平及服务能力。</t>
  </si>
  <si>
    <t>支付、购置计划完成率</t>
  </si>
  <si>
    <t>反映获补助人员、企业的数量情况，也适用补贴、资助等形式的补助。</t>
  </si>
  <si>
    <t>验收通过率</t>
  </si>
  <si>
    <t>不断提高</t>
  </si>
  <si>
    <t>月</t>
  </si>
  <si>
    <t>提升医疗服务能力、增强业务水平</t>
  </si>
  <si>
    <t>反映补助政策的宣传效果情况。
政策知晓率=调查中补助政策知晓人数/调查总人数*100%</t>
  </si>
  <si>
    <t>富源县大河卫生院</t>
  </si>
  <si>
    <t>事业单位自有补助资金</t>
  </si>
  <si>
    <t>为积极推进医疗体制改革，更好服务患者，除财政年初人员经费和年内适时增加专项资金预算外，确保基层医疗卫生机构各项工作有序开展。</t>
  </si>
  <si>
    <t>80%</t>
  </si>
  <si>
    <t>富源大河</t>
  </si>
  <si>
    <t>65%</t>
  </si>
  <si>
    <t>富源县后所卫生院</t>
  </si>
  <si>
    <t>富源县后所卫生院自有资金</t>
  </si>
  <si>
    <t>为人民身体健康提供医疗与预防保健服务、负责医疗、预防保健、常见病多发病护理、村级卫生技术人员培训、卫生监督与卫生信息管理、合作医疗与组织管理，本区域初级卫生保健规划实施、卫生宣传教育等工作。</t>
  </si>
  <si>
    <t>工资福利支出</t>
  </si>
  <si>
    <t>反映部门（单位）实际发放人员工资。工资福利包括：基本工资、津贴补贴、绩效工资、奖金。</t>
  </si>
  <si>
    <t>为人民身体健康提供医疗与预防保健服务、负责医疗、预防保健、常见病多发病护理、村级卫生技术人员培训、生监督与卫生信息管理、合作医疗与组织管理，本区域初级卫生保健规划实施、卫生宣传教育等工作。</t>
  </si>
  <si>
    <t>人员社会保障费用</t>
  </si>
  <si>
    <t>42</t>
  </si>
  <si>
    <t>反映部门（单位）实际应缴纳的社会保障和住房公积金。包括：养老保险、职业年金、医疗保险、失业保险、工伤保险、住房公积金、其他特殊社会保险。</t>
  </si>
  <si>
    <t>药品、耗材、卫生材料费用正常支付</t>
  </si>
  <si>
    <t>正常运转</t>
  </si>
  <si>
    <t>反映药品支出和卫生材料、其他卫生材料等支出</t>
  </si>
  <si>
    <t>设备购置维修房屋维修水电网络维修正常运转</t>
  </si>
  <si>
    <t>反映医疗设备购置、设备维修、房屋维修、水电维修等费用</t>
  </si>
  <si>
    <t>办公水电培训会议车辆等正常运行</t>
  </si>
  <si>
    <t>反映维持单位运转所需要的办公、印刷、网络通讯、水电费、会议培训、出差、车辆运行开支。</t>
  </si>
  <si>
    <t>部门运转</t>
  </si>
  <si>
    <t>反映部门（单位）运转情况。</t>
  </si>
  <si>
    <t>单位人员满意度</t>
  </si>
  <si>
    <t>反映部门（单位）人员对自有资金使用的满意程度。</t>
  </si>
  <si>
    <t>社会公众满意度</t>
  </si>
  <si>
    <t>反映社会公众对部门（单位）履职情况的满意程度。</t>
  </si>
  <si>
    <t>富源县老厂卫生院</t>
  </si>
  <si>
    <t>老厂卫生院自有资金</t>
  </si>
  <si>
    <t>1、保障老厂卫生院89个职工工资正常发放和缴纳职工五险一金；
2、有足够资金采购患者需要的药品和卫生材料；
3、有足够资金付水电费和单位运行需要的其他费用</t>
  </si>
  <si>
    <t>老厂卫生院职工人数</t>
  </si>
  <si>
    <t>89</t>
  </si>
  <si>
    <t>保障医院正常运行</t>
  </si>
  <si>
    <t>老厂镇患者满意度</t>
  </si>
  <si>
    <t>富源县民政局</t>
  </si>
  <si>
    <t>困难群众救助补助资金</t>
  </si>
  <si>
    <t>1、规范城乡低保政策实施，合理确定保障标准，使低保对象基本生活得到有效保障；2、统筹城乡特困人员救助供养工作，合理确定保障标准；3、规范实施临时救助政策，实现及时高效、救急解难；4、为生活无着落流浪乞讨人员提供临时食宿、疾病救治、协助返回等救助；5、对流浪未成年人特殊优先保护及教育矫治等专业服务，确保其健康成长；6、引导地方提高孤儿生活保障水平，孤儿生活保障政策规范高效实施，使孤儿和艾滋病病毒感染儿童生活基本得到保障；</t>
  </si>
  <si>
    <t>37600</t>
  </si>
  <si>
    <t>反映获补助人员数量情况，也适用补贴、资助等形式的补助。</t>
  </si>
  <si>
    <t>兑现准确率</t>
  </si>
  <si>
    <t>补助社会化发放率</t>
  </si>
  <si>
    <t>反映补助资金社会化发放的比例情况。
补助社会化发放率=采用社会化发放的补助资金数/发放补助资金总额*100%</t>
  </si>
  <si>
    <t>获补覆盖率</t>
  </si>
  <si>
    <t>获补覆盖率=实际获得补助人数（企业数）/申请符合标准人数（企业数）*100%</t>
  </si>
  <si>
    <t>残疾人生活和护理补贴专项资金</t>
  </si>
  <si>
    <t>按照“残联审核，民政审定，财政部门核拨资金，金融机构代发到人”的规程严格补贴资金发放管理，资金发放过程中，做到应保尽保，人员资金一一对应，最大限度的保障残疾人的合法权益，维护社会稳定，促进社会和谐。</t>
  </si>
  <si>
    <t>补助对象合规性</t>
  </si>
  <si>
    <t>定人定量发放不落1人</t>
  </si>
  <si>
    <t>补贴发放及时性</t>
  </si>
  <si>
    <t>具有富源县户口的困难残疾人生活补贴每人每月90.00元，残疾人护理补贴，一级残疾每人每月100元，二级残疾每人每月90.00元。</t>
  </si>
  <si>
    <t>解决残疾人生活困难，保障残疾人生存发展权</t>
  </si>
  <si>
    <t>效果显著</t>
  </si>
  <si>
    <t>提高残疾人生活质量，共享改革发展成果，同步实现小康</t>
  </si>
  <si>
    <t>残疾人领取残疾人两项补贴的满意度</t>
  </si>
  <si>
    <t>高龄补贴补助资金</t>
  </si>
  <si>
    <t>高龄津贴按照“低标准、广覆盖、保基本、多层次、可持续”的总体要求，为80周岁以上老年人发放津贴，建立保障高龄老人基本生活需求长效机制。</t>
  </si>
  <si>
    <t>12985</t>
  </si>
  <si>
    <t>反映获补助人员、也适用补贴、资助等形式的补助。</t>
  </si>
  <si>
    <t>困难群众救助资金</t>
  </si>
  <si>
    <t>补助促进受助对象生活状况改善的情况</t>
  </si>
  <si>
    <t>社保科专款</t>
  </si>
  <si>
    <t>通过扶持创业带动就业23000人</t>
  </si>
  <si>
    <t>扶持创业任务人数</t>
  </si>
  <si>
    <t>70</t>
  </si>
  <si>
    <t>按标准补助率</t>
  </si>
  <si>
    <t>发放创业扶持贷款还款率</t>
  </si>
  <si>
    <t>贷免扶补吸纳带动就业人数</t>
  </si>
  <si>
    <t>123</t>
  </si>
  <si>
    <t>被扶助对象满意度</t>
  </si>
  <si>
    <t>预估重大传染病防控补助资金</t>
  </si>
  <si>
    <t>1.开展重大慢性病早期筛查干预项目，落实慢性病及相关危险因素监测。加强严重精神障碍患者筛查、登记报告和随访服务。
2.加强监测力度，不出现突发疫情。掌握我县新冠肺炎疫情、主要病原和影响等状况及变化趋势。</t>
  </si>
  <si>
    <t>在册严重精神障碍患者规范管理率</t>
  </si>
  <si>
    <t>预估城乡医疗救助补助资金</t>
  </si>
  <si>
    <t>1.将符合条件的人员纳入保障范围。2.立足现有制度提供保障。3.合理确定保障水平。4.提高财政补助资金使用效率，确保资金安全。</t>
  </si>
  <si>
    <t>符合资助条件的人员资产参保政策覆盖率</t>
  </si>
  <si>
    <t>补助资金待遇支付及时率</t>
  </si>
  <si>
    <t>预估城乡居民养老保险市级补助资金</t>
  </si>
  <si>
    <t>确保符合条件的城乡老年居民基础养老金按时足额发放。</t>
  </si>
  <si>
    <t>确保符合条件的城乡老年居民基础养老金足额发放</t>
  </si>
  <si>
    <t>确保符合条件的城乡老年居民基础养老金按时发放</t>
  </si>
  <si>
    <t>有领取资格的城乡老年居民基本养老金应发尽发</t>
  </si>
  <si>
    <t>参保人员满意率</t>
  </si>
  <si>
    <t>预估政府性基金资金</t>
  </si>
  <si>
    <t>政府性基金民政及残联项目逐步实施</t>
  </si>
  <si>
    <t>项目完成率</t>
  </si>
  <si>
    <t>项目受益对象覆盖率</t>
  </si>
  <si>
    <t>预估疫情防控资金</t>
  </si>
  <si>
    <t>抗击新冠病毒疫情</t>
  </si>
  <si>
    <t>预估城乡困难群众救助补助资金</t>
  </si>
  <si>
    <t>空1、规范城乡低保政策实施，合理确定保障标准，使低保对象基本生活得到有效保障；2、统筹城乡特困人员救助供养工作，合理确定保障标准；3、规范实施临时救助政策，实现及时高效、救急解难；4、为生活无着落流浪乞讨人员提供临时食宿、疾病救治、协助返回等救助；5、对流浪未成年人特殊优先保护及教育矫治等专业服务，确保其健康成长；6、引导地方提高孤儿生活保障水平，孤儿生活保障政策规范高效实施，使孤儿和艾滋病病毒感染儿童生活基本得到保障；</t>
  </si>
  <si>
    <t>救助对象人数（人次）</t>
  </si>
  <si>
    <t>37612</t>
  </si>
  <si>
    <t>反映应保尽保、应救尽救对象的人数（人次）情况。</t>
  </si>
  <si>
    <t>救助对象认定准确率</t>
  </si>
  <si>
    <t>反映救助对象认定的准确情况。
救助对象认定准确率=抽检符合标准的救助对象数/抽检实际救助对象数*100%</t>
  </si>
  <si>
    <t>救助资金社会化发放率</t>
  </si>
  <si>
    <t>反映救助资金社会化发放的比例情况。
救助资金社会化发放率=采用社会化发放的救助资金额/发放救助资金总额*100%</t>
  </si>
  <si>
    <t>救助发放及时率</t>
  </si>
  <si>
    <t>反映发放单位及时发放救助资金的情况。
救助发放及时率=时限内发放救助资金额/应发放救助资金额*100%</t>
  </si>
  <si>
    <t>反映救助政策的宣传效果情况。
政策知晓率=调查中救助政策知晓人数/调查总人数*100%</t>
  </si>
  <si>
    <t>救助对象满意度</t>
  </si>
  <si>
    <t>反映获救助对象的满意程度。
救助对象满意度=调查中满意和较满意的获救助人员数/调查总人数*100%</t>
  </si>
  <si>
    <t>预估计划生育补助资金</t>
  </si>
  <si>
    <t>实施计划生育家庭特别扶助制度，缓解计划生育困难家庭在生产、生活、医疗和养老等方面的特殊困 难，为探索如何加大对“失独”家庭的保障进行了有益探索，保障和改善民生，促进社会的和谐与稳定。 调整完善计划生育投入机制1支持建立较为完善的计划生育服务管理制度和家庭发展支持体系，推动人口 和计划生育工作由控制人口数量为主向调控总量、提升素质和促进人口长期均衡发展，进一步改革完善计划生育服务管理，加强村级计划生育队伍建设，健全计划生育服务网络，切实依法做 好计划生育服务工作，对应享受奖励与扶助（包括”奖励扶助制度”、"特别扶助制度"、"一次性抚慰金"、奖学金、城乡居民基 本医疗保险个人参保费用资助、市级春节慰问金、一次性奖励金）政策的人员，全部进行资格认定，并建 立完善基本的信息档案，做到及时足额发放奖励与扶助资金。</t>
  </si>
  <si>
    <t>扶助独生子女伤残家庭人数</t>
  </si>
  <si>
    <t>11</t>
  </si>
  <si>
    <t>发放对象：省内1933年1月1日以后出生，女方年满49周岁，独生子女伤残、死亡的计划生育家庭夫妇可申请享受特别扶助。补助标准：独生子女死亡家庭每人每月450元，年5400元；独生子女伤残家庭每人每月350元，年4200元。</t>
  </si>
  <si>
    <t>实施计划生育家庭特别扶助制度，缓解计划生育困雀家庭在生产、生活、医疗和养老等方面的特殊困 难，为探索如何加大对“失独”家庭的保障进行了有益探索，保障和改善民生，促进社会的和谐与稳定。 调整完善计划生育投入机制1支持建立较为完善的计划生育服务管理制度和家庭发展支持体系，推动人口 和计划生育工作由控制人口数量为主向调控总量、提升素质和促进人口长期均衡发展，进一步改革完善计划生育服务管理，加强村级计划生育队伍建设，健全计划生育服务网络，切实依法做 好计划生育服务工作，对应享受奖励与扶助（包括”奖励抗助制度”、"特别扶助制度"、"一次性抚慰金"、奖学金、城乡居民基 本医疗保险个人参保费用资助、市级春节慰问金、一次性奖励金）玫策的人员，全部进行资格认定，并建 立完善基本的信息档案，做到及时足额发放奖励与扶助资金。</t>
  </si>
  <si>
    <t>扶助独生子女死亡家庭人数</t>
  </si>
  <si>
    <t>67</t>
  </si>
  <si>
    <t>发放对象：省内1933年1月1日以后出生，女方年满49周岁，独生子女伤残、死亡的计划生育家庭夫妇可申请享受特别扶助。补助标准：独生子女死亡家庭每人每月450元，年5400元；独生子女伤残家庭每人每月350元，年4200元。空</t>
  </si>
  <si>
    <t>扶助计划生育手术并发症一级二级三级人数</t>
  </si>
  <si>
    <t>40</t>
  </si>
  <si>
    <t>农村部分计划生育家庭奖励扶助人数</t>
  </si>
  <si>
    <t>764</t>
  </si>
  <si>
    <t>符合条件申请对象覆盖率</t>
  </si>
  <si>
    <t>资金发放到位率</t>
  </si>
  <si>
    <t>家庭发展能力</t>
  </si>
  <si>
    <t>社会稳定水平</t>
  </si>
  <si>
    <t>奖励扶助对象满意度指标</t>
  </si>
  <si>
    <t>预估基本公共卫生服务补助资金</t>
  </si>
  <si>
    <t>做好基本公共卫生工作</t>
  </si>
  <si>
    <t>完成基本公共服务</t>
  </si>
  <si>
    <t>富源县退役军人事务局</t>
  </si>
  <si>
    <t>优抚对象医疗保障经费</t>
  </si>
  <si>
    <t>通过发放优抚对象医疗保障经费，对优抚对象参保缴费、住院和门诊用进行补助，有效帮助解决优抚对象医疗难问题。</t>
  </si>
  <si>
    <t>享受医疗待遇优抚对象人数</t>
  </si>
  <si>
    <t>3800</t>
  </si>
  <si>
    <t>人(人次、家)</t>
  </si>
  <si>
    <t>经费足额拨付率</t>
  </si>
  <si>
    <t>优抚对象医疗补助标准按规定执行率</t>
  </si>
  <si>
    <t>优抚对象医疗保障经费及时拨付率</t>
  </si>
  <si>
    <t>优抚对象医疗难问题改善情况</t>
  </si>
  <si>
    <t>优抚对象满意率</t>
  </si>
  <si>
    <t>提前下达优抚对象补助（第一批）中央经费补助资金</t>
  </si>
  <si>
    <t>放伤残人员（残疾军人、伤残人民警察、伤残国家机关工作人员、伤残民兵民工）、“三属”（烈士、因公牺牲和病故军人遗属）、在乡老复员军人、带病回乡退伍军人、在农村的和城镇无工作单位且家庭生活困难的参战退役人员、部分原8023部队及其他参加核试验军队退役人员，以及符合条件的农村籍退役士兵、老烈士子女。</t>
  </si>
  <si>
    <t>优抚对象抚恤补助资金发放人数</t>
  </si>
  <si>
    <t>反映获补助人员、企业的数量情况，也适用补贴、资助等形式的补助</t>
  </si>
  <si>
    <t>曲财社〔2023〕298号</t>
  </si>
  <si>
    <t>各类优抚对象补助标准按规定执行率</t>
  </si>
  <si>
    <t xml:space="preserve">曲财社〔2023〕298号
</t>
  </si>
  <si>
    <t>优抚对象补助经费及时拨付率</t>
  </si>
  <si>
    <t>优抚对象生活情况</t>
  </si>
  <si>
    <t>优抚对象满意度</t>
  </si>
  <si>
    <t>义务兵优待金补助资金</t>
  </si>
  <si>
    <t>向义务兵家庭发放优抚金，确保义务兵家庭优待金不低于最低水平，缩小地区间差异，保障年度征兵任务顺利完成。</t>
  </si>
  <si>
    <t>保障义务兵家庭数</t>
  </si>
  <si>
    <t>按要求发放义务兵家庭优待金</t>
  </si>
  <si>
    <t>义务兵家庭优待金补助资金下拨及时性</t>
  </si>
  <si>
    <t>各地义务兵家庭优待金标准差异缩小</t>
  </si>
  <si>
    <t>明显缩小</t>
  </si>
  <si>
    <t>义务兵家庭优待金发放工作的满意度</t>
  </si>
  <si>
    <t>自主就业一次性经济补助资金</t>
  </si>
  <si>
    <t>1、对自主就业退役士兵发放地方一次性经济补助是为推动全省安置工作顺利圆满完成，维护退役士兵合法权益，促进社会和谐稳定。
2、通过深入开展退役士兵教育培训工作，为退役士兵就业创业提供支持帮助，提升退役士兵综合素质，提高在就业市场竞争力，并依靠自己的能力实现充分稳定就业。</t>
  </si>
  <si>
    <t>领取自主就业一次性经济补助金及纳入教育培训测算范围退役人数</t>
  </si>
  <si>
    <t>维护退役士兵合法权益，促进社会和谐稳定。</t>
  </si>
  <si>
    <t>立功受奖人数</t>
  </si>
  <si>
    <t>下拨经费符合相关政策比例</t>
  </si>
  <si>
    <t>资金下发及时性</t>
  </si>
  <si>
    <t>帮助退役士兵就业创业</t>
  </si>
  <si>
    <t>推动全省安置工作圆满完成</t>
  </si>
  <si>
    <t>保障军队建设需要</t>
  </si>
  <si>
    <t>长期</t>
  </si>
  <si>
    <t>促进社会和谐</t>
  </si>
  <si>
    <t>退役士兵满意率</t>
  </si>
  <si>
    <t>社保专户</t>
  </si>
  <si>
    <t>城乡居民基本医疗保险补助资金</t>
  </si>
  <si>
    <t>巩固全县城乡居民基本医疗保险参保率达100%，确保医疗保险工作顺利实施，切实提高医疗保障水平，确保城乡居民财政补助资金安全、平稳运行。</t>
  </si>
  <si>
    <t>参保人数</t>
  </si>
  <si>
    <t>692025</t>
  </si>
  <si>
    <t xml:space="preserve">相关政策文件依据
</t>
  </si>
  <si>
    <t>基本医保参保率</t>
  </si>
  <si>
    <t>参保目标任务完成</t>
  </si>
  <si>
    <t>财政补助资金到位率</t>
  </si>
  <si>
    <t xml:space="preserve">政策知晓率
</t>
  </si>
  <si>
    <t xml:space="preserve">受益对象满意度
</t>
  </si>
  <si>
    <t>城乡居民基本养老保险补助经费</t>
  </si>
  <si>
    <t>符合条件的城乡老年居民按时发放率</t>
  </si>
  <si>
    <t>符合条件的城乡老年居民足额发放率</t>
  </si>
  <si>
    <t>基本养老制度长期可持续</t>
  </si>
  <si>
    <t>参保人员满意度</t>
  </si>
  <si>
    <t>机关事业单位基本养老保险中央财政补助经费</t>
  </si>
  <si>
    <t>确保符合条件的县级机关事业单位退休人员基础养老金按时足额发放</t>
  </si>
  <si>
    <t>确保符合条件的机关事业单位退休人员足额发放率</t>
  </si>
  <si>
    <t>确保符合条件的机关事业单位退休人员按时发放率</t>
  </si>
  <si>
    <t>有领取资格的机关事业单位退休人员基本养老金 的应发尽发率</t>
  </si>
  <si>
    <t>机关事业单位退休人员满意度</t>
  </si>
  <si>
    <t>城乡居民基本养老保险省级财政补助资金</t>
  </si>
  <si>
    <t>领取待遇人数</t>
  </si>
  <si>
    <t>城乡居民基本养老保险补助资金</t>
  </si>
  <si>
    <t xml:space="preserve">确保符合条件的城乡老年居民基础养老金按时足额发放						
</t>
  </si>
  <si>
    <t xml:space="preserve">符合条件的城乡老年居民足额发放率
</t>
  </si>
  <si>
    <t xml:space="preserve">符合条件的城乡老年居民按时发放率
</t>
  </si>
  <si>
    <t>有领取资格的城乡老年居民基本养老金应发尽发率</t>
  </si>
  <si>
    <t>城乡老年居民人员满意度</t>
  </si>
  <si>
    <t>城乡医疗救助补助资金</t>
  </si>
  <si>
    <t xml:space="preserve">"目标1：持续实施重特大疾病医疗救助；
 目标2：重点对象自付费用年度限额内住院救助比例达到70%；
 目标3：强化医疗救助规范管理；"						
</t>
  </si>
  <si>
    <t>享受医疗救助的人次数</t>
  </si>
  <si>
    <t>5000</t>
  </si>
  <si>
    <t xml:space="preserve">享受医疗救助的人次数
</t>
  </si>
  <si>
    <t>“一站式”即时结算覆盖地区</t>
  </si>
  <si>
    <t>不低于上年</t>
  </si>
  <si>
    <t xml:space="preserve">“一站式”即时结算覆盖地区
</t>
  </si>
  <si>
    <t>医疗救助对象覆盖范围</t>
  </si>
  <si>
    <t>逐步扩大</t>
  </si>
  <si>
    <t xml:space="preserve">医疗救助对象覆盖范围
</t>
  </si>
  <si>
    <t>工作满意度</t>
  </si>
  <si>
    <t xml:space="preserve">工作满意度
</t>
  </si>
  <si>
    <t>预算科</t>
  </si>
  <si>
    <t>预算科专款</t>
  </si>
  <si>
    <t>全县防火、防汛、抗旱、应急救灾等专项经费</t>
  </si>
  <si>
    <t>提升全县应急管理保障水平，确保全县社会平稳发展。</t>
  </si>
  <si>
    <t>应急资金保障</t>
  </si>
  <si>
    <t>2400</t>
  </si>
  <si>
    <t>应急事件资金有效保障</t>
  </si>
  <si>
    <t>发生应急情况资金及时拨付</t>
  </si>
  <si>
    <t>社会应急事件处理率</t>
  </si>
  <si>
    <t>反应全县应急事件处理情况</t>
  </si>
  <si>
    <t>满意度</t>
  </si>
  <si>
    <t>反应应急服务对象满意情况</t>
  </si>
  <si>
    <t>预备经费</t>
  </si>
  <si>
    <t>预备费</t>
  </si>
  <si>
    <t>7000</t>
  </si>
  <si>
    <t>5000万元</t>
  </si>
  <si>
    <t>满意率</t>
  </si>
  <si>
    <t>96%</t>
  </si>
  <si>
    <t>全县性会议费、培训费及网络维修维护经费</t>
  </si>
  <si>
    <t>保障全县网络正常运行</t>
  </si>
  <si>
    <t>信息系统建设变更率</t>
  </si>
  <si>
    <t>10</t>
  </si>
  <si>
    <t>反映信息系统建设过程中对质量的控制情况。
信息系统建设变更率=（建设过程中变更内容/计划建设内容）*100%。</t>
  </si>
  <si>
    <t>信息数据安全</t>
  </si>
  <si>
    <t>反映信息系统相关数据安全的保障情况。</t>
  </si>
  <si>
    <t>系统全年运行</t>
  </si>
  <si>
    <t>反映信息系统全年正常运行情况。</t>
  </si>
  <si>
    <t>系统正常使用年限</t>
  </si>
  <si>
    <t>反映系统正常使用期限。</t>
  </si>
  <si>
    <t>使用人员满意度</t>
  </si>
  <si>
    <t>反映使用对象对信息系统使用的满意度。
使用人员满意度=（对信息系统满意的使用人员/问卷调查人数）*100%</t>
  </si>
  <si>
    <t>高质量发展奖补资金</t>
  </si>
  <si>
    <t>激励乡镇广大干部群众踔厉奋发、勇毅前行，推动乡镇高质量发展</t>
  </si>
  <si>
    <t>2088</t>
  </si>
  <si>
    <t>2088万元</t>
  </si>
  <si>
    <t>奖补资金及时拨付</t>
  </si>
  <si>
    <t>奖补及时拨付各单位形成支出</t>
  </si>
  <si>
    <t>有效提高乡镇高质量发展</t>
  </si>
  <si>
    <t>有效激励各乡镇奋发有为，完成各项工作任务目标</t>
  </si>
  <si>
    <t>反应获得奖补单位的满意度情况</t>
  </si>
  <si>
    <t>综合研究科</t>
  </si>
  <si>
    <t>彩票公益金项目资金</t>
  </si>
  <si>
    <t>完成彩票公益金项目</t>
  </si>
  <si>
    <t>彩票公益金</t>
  </si>
  <si>
    <t>受益对象参与度</t>
  </si>
  <si>
    <t>解决基层困难，促进社会和谐</t>
  </si>
  <si>
    <t>受益人群满意度指标</t>
  </si>
  <si>
    <t>专项彩票公益金项目经费</t>
  </si>
  <si>
    <t>支持乡镇公益性项目建设，推动基层社会公益事业的协调发展，改善农村活动条件，提高农村生产生活水平和文化素质，增强人民群众健身和文化娱乐意识，提高农村服务水平，推动社会和谐发展。</t>
  </si>
  <si>
    <t>验收合格率</t>
  </si>
  <si>
    <t>按完成情况评定</t>
  </si>
  <si>
    <t>工程建设完成情况</t>
  </si>
  <si>
    <t>按完成项目建设效率评定</t>
  </si>
  <si>
    <t>解决群众困难情况</t>
  </si>
  <si>
    <t>按解决群众困难程度评定</t>
  </si>
  <si>
    <t>项目持续发展作用期限</t>
  </si>
  <si>
    <t>按项目持续发挥作用的时间来评定</t>
  </si>
  <si>
    <t>按受益群众对项目产生效益来评定</t>
  </si>
  <si>
    <t>6-2  重点工作情况解释说明汇总表</t>
  </si>
  <si>
    <t>重点工作</t>
  </si>
  <si>
    <t>2024年工作重点及工作情况</t>
  </si>
  <si>
    <t>富源县坚持把向上争取放在财政增收的突出位置，围绕我县项目建设，认真研究财政政策的投向和重点，对接中央、省、市政策和项目布局，加强上下联动，做实基础工作，积极沟通协调，尽力争取上级补助资金，不断充实地方可用财力。一是全力抢抓政策机遇、主动研究吃透中央、省、市对下转移支付有关政策措施，重点将产业转型升级、基础建设、环境治理、乡村振兴等发展战略任务与中央、省市的政策紧密对接，全方位争取上级转移支付、专项补助和专项债券资金。二是密切关注上级政策可能出现的新动向，着力在研究政策导向、强化部门责任、建立考核机制、夯实基础工作、积极协调汇报上下功夫，找准本地与国家产业政策的对接点，抢抓中央财政新增扶贫投入及有关转移支付向深度贫困地区倾斜的政策机遇，争取更多项目和资金进入国家和省、市的盘子，促进全县经济社会发展和基本公共服务改善,为经济发展争取更多的支持。2024年，富源县将用足用好国家支持乡村振兴等相关政策，竭尽全力争取上级转移支付补助33.44亿元(其中，一般性转移支付补助30.98亿元，专项转移支付补助1.82亿元），为全县经济高质量跨越发展提供坚强的财力保障。</t>
  </si>
  <si>
    <t>举借债务</t>
  </si>
  <si>
    <t xml:space="preserve">
截至2023年末，富源县政府性债务余额760942万元，其中，一般债务余额347042万元，专项债务余额413900万元。全县地方政府性债务余额低于市级和县人大常委会批准的限额，总体上安全可控。富源县坚持不懈防范化解财政金融风险，严守地方政府性债务“红线底线”，落实属地和行业部门“两责任”，强化债务平台动态监管、限额管控和预警管理，确保不发生系统性和区域性风险。严肃执行各项财经纪律，健全县直预算单位内部控制、预算拨款监督制约、资金跟踪问效等工作机制，紧盯重点领域、关键环节和审查审批，切实从源头上、制度上预防和治理违规违纪行为，严控财政资金风险。支持防灾减灾和安全监管，完善防灾减灾经费保障政策，促进应急管理体系建设，实施安全生产专项整治三年行动，推动构建“大安全、大应急、大减灾”体系，提高突发公共事件的应急处置和救援保障能力，筑牢人民生命安全屏障。</t>
  </si>
  <si>
    <t>预算绩效</t>
  </si>
  <si>
    <t xml:space="preserve">为进一步提高财政资金管理水平和使用效益，规范绩效运行监控管理，富源县超前谋划、高位推动，运用部门日常监控和财政重点监控“双结合”的方式，加强对绩效目标实现程度与预算执行进度“双监控”，不断提高预算执行效率和资金使用效益。
一、细化监控内容，建立绩效监控机制。印发了《富源县财政局关于开展县级财政资金绩效目标运行监控的通知》，依托财政一体化服务平台，要求各预算单位围绕项目实施情况、绩效目标完成情况、预算执行情况等填报绩效运行监控信息，县财政局严格审核绩效运行监控情况，对执行率偏低，绩效目标偏差较大的项目，查找原因，提出改进措施。
二、压实主体责任，监控范围全覆盖。厘清职责，压实责任，提高监控质量，按照“谁支出、谁监控、谁分配、谁审核”的原则，在监控范围上实现“全覆盖”和“抓重点”相结合，将部门一般公共预算、政府性基金预算、国有资本经营预算中所有项目支出、重点政策、重大项目以及日常管理过程中热点难点问题多、绩效水平不高、管理薄弱的项目予以重点监控。
三、优化监控方式，规范监控流程。通过财政一体化服务平台，采取预算单位自行监控和财政部门重点监控相结合的方式，严把绩效监控关。预算单位以绩效目标执行情况为重点，将资金支出进度、项目实施情况等，收集绩效监控信息。对实现目标存在困难或问题的项目，从预算执行进度、项目管理、报表偏差等方面提出改进建议，促使部门改善管理，纠正偏差，确保绩效目标的实现。
四、发挥监控作用，强化结果应用。财政部门依据绩效监控情况，对支出进度慢或偏离目标的单位进行督促整改，及时采取应对措施，确保绩效目标如期实现，并将监控结果作为调整年度预算安排、资金规模、支出方向的重要参考。对因政策变化、突发事件等客观因素导致预算执行进度缓慢或预计无法实现绩效目标的，按程序调整预算，并同步调整绩效目标，对于绩效监控中发现严重问题的，应按照有关程序调减预算并停止拨付资金，及时纠偏止损。
</t>
  </si>
  <si>
    <t>”三公“经费情况说明</t>
  </si>
  <si>
    <t>2024年富源县全面深化财税管理改革，不断提升财政治理能力。严格执行《中华人民共和国预算法》《中华人民共和国预算法实施条例》及相关规定，牢固树立过紧日子思想，坚持尽力而为、量力而行，继续压减一般性支出，严控行政成本和一般性支出，严格执行“三公”经费、差旅费等管理办法，全县“三公”经费支出只减不增。 富源县2024年 “三公”经费预算数2841万元，比2023年预算数2930万元减少89万元，下降3.04%，其中：因公出国（境）费用为0万元；公务接待费1331万元，比上年预算数1373万元减少42万元，下降3.06%；公务车运行维护费1510万元，比上年预算数1557万元减少47万元，下降3.02%，其中，公务用车购置18万元，比上年预算数60万元减少42万元，下降70%；公务用车运行费1492万元，比上年预算数1497万元减少5万元，下降0.33%。</t>
  </si>
  <si>
    <t>争取债券资金</t>
  </si>
  <si>
    <r>
      <rPr>
        <sz val="10"/>
        <color theme="1"/>
        <rFont val="宋体"/>
        <charset val="134"/>
      </rPr>
      <t>富源县重点围绕一般债券和专项债券发行支持领域，扎实做好政府公益性项目梳理申报工作，竭力争取新增债券额度，着力破解项目建设资金筹措投入困难问题。按照“资金跟着项目走”的原则，富源县加快发行使用地方政府专项债券，以落实好项目为重点做好项目储备，带动地方经济高质量可持续健康发展，缓解地方政府财政资金压力。</t>
    </r>
    <r>
      <rPr>
        <sz val="10"/>
        <color rgb="FFFF0000"/>
        <rFont val="宋体"/>
        <charset val="134"/>
      </rPr>
      <t xml:space="preserve">
</t>
    </r>
  </si>
  <si>
    <t>培植壮大产业，推动经济发展。</t>
  </si>
  <si>
    <t>坚持以提高收入质量为核心，强化财政资金资源高效统筹，深化税收征管机制改革，全力以赴组织收入，切实提高收入质量。一是致力壮大支撑产业。全力支持实施“五化”矿井、煤炭智慧物流园区、煤炭交易中心等重点项目建设，培育发展精深加工新型煤化工产业，实现县级收入12亿元以上。聚焦“延链、补链、增链、强链”，强化铝产业招商引资，支持推进铝产业项目落地见效，实现县级收入1.6亿元以上。以火电为主，支持发展水电、风电、瓦斯发电、光伏发电为补充的电力产业，实现县级收入0.96亿元以上。二是培植新型财源产业。全力争取新增地方政府专项债券资金，支持推进产业园区标准厂房及配套基础设施建设，切实提升园区要素保障。支持数字经济、商贸物流、文化旅游等产业发展，保障产业链供应链稳定，提高新型产业税收贡献，确保建筑、批发零售、金融、房地产等行业实现县级收入3亿元以上。三是竭力组织财税收入。健全定期分析研判收入形势机制，强化收入分析和税源监测，坚持科学调度，压实征管责任，落实税源信息化、网格化、精细化管理。强化对重点区域、重点行业、重点税源的管控，全力加大执法稽查力度，严防“跑、冒、滴、漏”，应收尽收零星税源，做到抓大不放小、不漏征不漏管。坚持依法征收、依法治税，严格会计监督，加快推进税费精诚共治，强化财政、税务、审计、金融等部门联动，充分运用大数据、云计算等技术手段，提高收入征管的精准性、科学性和合理性。四是加强财政资源统筹。强化预算统筹力度，提高国有资本经营预算调入比例。盘活存量资金资产，及时收回部门沉淀资金、暂不使用财政专户资金及结余结转资金，处置长期低效运转、闲置及超标准配置的行政事业单位国有资产并将所得收入全额缴入财政。严格全口径预算管理，部门取得的事业收入、事业单位经营性收入等单位资金全部纳入部门预算统一管理，未列入预算的收入不得安排支出。五是全力争取上级补助。超前谋划研判，做好项目筛选、论证和储备，强化部门协作配合，全方位争取上级转移支付补助。坚持把专项债券资金与贯彻落实稳住经济一揽子政策措施有机融合，健全“借、用、管、还”相统一管理机制，确保专债项目收益自求平衡，重点用于基础设施、产业发展、市政建设等重点领域，支持推动县域经济发展。</t>
  </si>
  <si>
    <t>凝聚征管合力，促进收入增长。</t>
  </si>
  <si>
    <t xml:space="preserve">以提高收入质量为核心，健全收入高质量激励机制，全面加强财政资源统筹，凝聚合力组织收入，提高税收收入占比。一是全力组织收入。牢固树立财政是国家治理的基础和重要支柱的全局意识，严格落实一月一次财税联席研判制度，强化收入分析和税源监测，科学调度，压实征管责任，落实税源信息化、网格化、精细化管理。强化对重点区域、重点行业、重点税源的管控，全力加大清欠催缴和执法稽查力度，严防“跑、冒、滴、漏”，做到均衡入库、颗粒归仓。二是加强财力统筹。全面盘活土地资源和国有资产，持续加大政府统筹力度，提高国有资本经营预算、政府性基金预算调入一般公共预算的比例，税收收入占比达80%以上，切实提高收入质量。
</t>
  </si>
  <si>
    <t>聚焦统筹保障，兜牢“三保”底线。</t>
  </si>
  <si>
    <t>坚持把加强“三保”作为当前财政工作最根本的出发点和落脚点，牢牢将“三保”支出控制在预算盘子内，坚持“先有预算后有支出”，无预算、超预算原则上不得安排支出，确保应保尽保。一是坚决兜牢底线。牢固树立底线思维，压实“三保”保障责任，严格落实中央和省相关工作要求，坚持“三保”支出在财政支出中的优先地位，严控提标扩围，增强政策可持续性，确保“保基本民生、保工资、保运转”足额保障到位。二是压减日常开支。认真贯彻党中央、国务院相关规定，牢固树立过“紧日子”思想，厉行节约，反对浪费，确保“三公”经费只减不增，非急需、非刚性支出进一步压减，集中有限财力，优先“保工资、保运转、保基本民生”。三是优化支出结构。全面加大财政统筹力度，积极盘活存量资金，大力压减一般性支出和非急需支出，统筹保障急需重点支出，提高资金配置效率和使用绩效。四是降低行政成本。严格控制一般性支出，全年部门预算“三公”经费再压减3%，确保只降不增，切实把有限财政资金更多投向补短板、增后劲、提效益的领域。五是严格财务管理。健全完善预算单位内部财务管理制度，定期开展检查审计，提高财务管理水平，堵塞制度漏洞，确保收支平衡，严防风险。</t>
  </si>
  <si>
    <t>聚焦资金保障，改善民生福祉。</t>
  </si>
  <si>
    <t>聚焦群众“急难愁盼”，坚持把新增财力优先用于保障和改善民生，重点加强基础性、普惠性、兜底性民生保障建设，确保民生支出占比达80%以上。一是聚力稳定扩大就业。聚焦稳就业重点，全力支持推动公益性岗位援助、稳岗补贴、职业技能提升行动等政策落细落实，促进高校毕业生等重点群体就业创业和劳动技能培训提升，着力支持稳定和扩大就业。二是保障教育优先发展。全力支持教育强县战略，深化教育领域综合改革，全面保障教师待遇，落实生均公用经费，新建和改扩建中小学校，盘活乡村闲置校舍资产，促进义务教育均衡发展。三是促进卫生事业发展。全力保障健康富源建设，健全公共卫生服务体系，促进优质医疗资源下沉，加快补齐公共卫生短板。支持加快县北城医院等项目建设，提升县乡村医疗卫生服务能力。支持中医药事业发展，保障重大疫情防控救治体系和应急能力建设，不断满足人民群众健康需求。四是促进科技文旅发展。坚持创新驱动发展战略，支持高新科技企业培育，激发市场主体创新动能。完善乡村旅游基础建设，加快推动“文旅融合”“农旅融合”，健全现代文化产业发展激励政策，推动打造全域旅游新格局。五是强化生态文明建设。保障打好蓝天、碧水、净土保卫战，强化大气污染防治，落实好“河长制”“林长制”，做好土壤、固体废物、农业农村污染防治等工作。六是强化市域社会治理。全面加大市域社会治理现代化建设投入力度，提高市域治理能力。保障安全生产、公共安全、综治维稳等经费需求。健全完善应急管理体系，提高综合防灾救灾能力，维护人民群众生命财产安全，提升人民群众安全感和满意度。</t>
  </si>
  <si>
    <t>聚焦深化改革，构建现代财政制度</t>
  </si>
  <si>
    <t>坚持统筹收入与支出、需要与可能，当好“铁公鸡”、打好“铁算盘”，全力构建完善综合统筹、规范透明、约束有力、讲求绩效、持续安全的现代财政制度。一是深化财税体制改革。稳妥推进新一轮财税体制改革，健全现代预算制度，优化地方税制结构。完善乡财县管保障体制，提高县乡财政保障能力。强化运用零基预算理念，推进支出标准化，健全基本公共服务保障制度和标准，提高预算管理规范化、科学化和标准化。严格预算控制、核算、决算，完整反映预算资金流向，严控预算调剂追加。二是深化预算一体化改革。提速“数字财政”建设，赋能财政管理，推进预算管理一体化改革，实现一体化系统高效运行。完善落实资金直达基层机制，充分发挥新增财政资金助企纾困、惠企利民作用。落实中央和省、市对下财政事权与支出责任划分改革。三是深化财政绩效管理。牢固树立“花钱必问效，无效必问责”理念，构建全方位、全过程、全覆盖的预算绩效管理体系，扩大部门和单位整体支出绩效评价。四是深化财政信息公开。优化政府采购管理制度，强化政府采购政策功能，严格审核把关政府购买服务事项。坚持把预决算、民生资金、“三公”经费等信息公开作为打造“透明预算”“阳光政府”重要抓手，主动向社会和群众晒账本、算明白账。五是依法接受人大监督。落实人大预算审查监督重点向支出预算和政策拓展有关要求，全面、及时向人大报告支出预算和政策落实情况。深化国有资产管理，定期向县人大常委会报告国有资产管理情况，提高国有资产运营管理效益并实现保值增值。</t>
  </si>
</sst>
</file>

<file path=xl/styles.xml><?xml version="1.0" encoding="utf-8"?>
<styleSheet xmlns="http://schemas.openxmlformats.org/spreadsheetml/2006/main">
  <numFmts count="3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0.0\)"/>
    <numFmt numFmtId="177" formatCode="_-&quot;$&quot;\ * #,##0_-;_-&quot;$&quot;\ * #,##0\-;_-&quot;$&quot;\ * &quot;-&quot;_-;_-@_-"/>
    <numFmt numFmtId="178" formatCode="#,##0_);[Red]\(#,##0\)"/>
    <numFmt numFmtId="179" formatCode="#,##0.00;\-#,##0.00;;@"/>
    <numFmt numFmtId="180" formatCode="#,##0.000000"/>
    <numFmt numFmtId="181" formatCode="_(* #,##0_);_(* \(#,##0\);_(* &quot;-&quot;_);_(@_)"/>
    <numFmt numFmtId="182" formatCode="0\.0,&quot;0&quot;"/>
    <numFmt numFmtId="183" formatCode="_(&quot;$&quot;* #,##0_);_(&quot;$&quot;* \(#,##0\);_(&quot;$&quot;* &quot;-&quot;_);_(@_)"/>
    <numFmt numFmtId="184" formatCode="&quot;$&quot;#,##0.00_);[Red]\(&quot;$&quot;#,##0.00\)"/>
    <numFmt numFmtId="185" formatCode="#\ ??/??"/>
    <numFmt numFmtId="186" formatCode="yy\.mm\.dd"/>
    <numFmt numFmtId="187" formatCode="_-&quot;$&quot;\ * #,##0.00_-;_-&quot;$&quot;\ * #,##0.00\-;_-&quot;$&quot;\ * &quot;-&quot;??_-;_-@_-"/>
    <numFmt numFmtId="188" formatCode="&quot;$&quot;\ #,##0_-;[Red]&quot;$&quot;\ #,##0\-"/>
    <numFmt numFmtId="189" formatCode="_(* #,##0.00_);_(* \(#,##0.00\);_(* &quot;-&quot;??_);_(@_)"/>
    <numFmt numFmtId="190" formatCode="\$#,##0.00;\(\$#,##0.00\)"/>
    <numFmt numFmtId="191" formatCode="_(&quot;$&quot;* #,##0.00_);_(&quot;$&quot;* \(#,##0.00\);_(&quot;$&quot;* &quot;-&quot;??_);_(@_)"/>
    <numFmt numFmtId="192" formatCode="0.0"/>
    <numFmt numFmtId="193" formatCode="_-* #,##0_-;\-* #,##0_-;_-* &quot;-&quot;_-;_-@_-"/>
    <numFmt numFmtId="194" formatCode="_ * #,##0_ ;_ * \-#,##0_ ;_ * &quot;-&quot;??_ ;_ @_ "/>
    <numFmt numFmtId="195" formatCode="#,##0;\(#,##0\)"/>
    <numFmt numFmtId="196" formatCode="\$#,##0;\(\$#,##0\)"/>
    <numFmt numFmtId="197" formatCode="0.0%"/>
    <numFmt numFmtId="198" formatCode="&quot;$&quot;\ #,##0.00_-;[Red]&quot;$&quot;\ #,##0.00\-"/>
    <numFmt numFmtId="199" formatCode="_-* #,##0.00_-;\-* #,##0.00_-;_-* &quot;-&quot;??_-;_-@_-"/>
    <numFmt numFmtId="200" formatCode="&quot;$&quot;#,##0_);[Red]\(&quot;$&quot;#,##0\)"/>
    <numFmt numFmtId="201" formatCode="#,##0_ "/>
    <numFmt numFmtId="202" formatCode="#,##0_ ;[Red]\-#,##0\ "/>
    <numFmt numFmtId="203" formatCode="#,##0.00_);[Red]\(#,##0.00\)"/>
  </numFmts>
  <fonts count="139">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0"/>
      <name val="宋体"/>
      <charset val="134"/>
      <scheme val="minor"/>
    </font>
    <font>
      <sz val="10"/>
      <color theme="1"/>
      <name val="宋体"/>
      <charset val="134"/>
      <scheme val="minor"/>
    </font>
    <font>
      <sz val="10"/>
      <color theme="1"/>
      <name val="宋体"/>
      <charset val="134"/>
    </font>
    <font>
      <sz val="10"/>
      <color rgb="FF333333"/>
      <name val="宋体"/>
      <charset val="134"/>
      <scheme val="minor"/>
    </font>
    <font>
      <sz val="10"/>
      <color indexed="8"/>
      <name val="宋体"/>
      <charset val="134"/>
      <scheme val="major"/>
    </font>
    <font>
      <b/>
      <sz val="22"/>
      <color rgb="FF000000"/>
      <name val="宋体"/>
      <charset val="134"/>
    </font>
    <font>
      <b/>
      <sz val="23"/>
      <color rgb="FF000000"/>
      <name val="宋体"/>
      <charset val="134"/>
    </font>
    <font>
      <sz val="9"/>
      <color rgb="FF000000"/>
      <name val="宋体"/>
      <charset val="134"/>
    </font>
    <font>
      <sz val="10"/>
      <color rgb="FF000000"/>
      <name val="宋体"/>
      <charset val="134"/>
    </font>
    <font>
      <sz val="11"/>
      <color rgb="FF000000"/>
      <name val="宋体"/>
      <charset val="134"/>
    </font>
    <font>
      <sz val="9"/>
      <color theme="1"/>
      <name val="宋体"/>
      <charset val="134"/>
    </font>
    <font>
      <sz val="14"/>
      <color indexed="8"/>
      <name val="宋体"/>
      <charset val="134"/>
      <scheme val="minor"/>
    </font>
    <font>
      <sz val="12"/>
      <color indexed="8"/>
      <name val="宋体"/>
      <charset val="134"/>
      <scheme val="minor"/>
    </font>
    <font>
      <sz val="11"/>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b/>
      <sz val="14"/>
      <name val="宋体"/>
      <charset val="134"/>
    </font>
    <font>
      <sz val="14"/>
      <color indexed="8"/>
      <name val="宋体"/>
      <charset val="134"/>
    </font>
    <font>
      <sz val="12"/>
      <color indexed="8"/>
      <name val="宋体"/>
      <charset val="134"/>
    </font>
    <font>
      <sz val="12"/>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1"/>
      <name val="宋体"/>
      <charset val="134"/>
    </font>
    <font>
      <b/>
      <sz val="10"/>
      <name val="宋体"/>
      <charset val="134"/>
    </font>
    <font>
      <sz val="20"/>
      <color rgb="FF000000"/>
      <name val="方正小标宋简体"/>
      <charset val="134"/>
    </font>
    <font>
      <sz val="20"/>
      <color indexed="8"/>
      <name val="方正小标宋简体"/>
      <charset val="134"/>
    </font>
    <font>
      <b/>
      <sz val="14"/>
      <color indexed="8"/>
      <name val="宋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2"/>
      <name val="仿宋_GB2312"/>
      <charset val="134"/>
    </font>
    <font>
      <sz val="14"/>
      <color indexed="9"/>
      <name val="宋体"/>
      <charset val="134"/>
    </font>
    <font>
      <sz val="20"/>
      <color theme="1"/>
      <name val="方正小标宋简体"/>
      <charset val="134"/>
    </font>
    <font>
      <sz val="20"/>
      <color theme="1"/>
      <name val="方正小标宋_GBK"/>
      <charset val="134"/>
    </font>
    <font>
      <sz val="12"/>
      <color theme="1"/>
      <name val="宋体"/>
      <charset val="134"/>
      <scheme val="minor"/>
    </font>
    <font>
      <sz val="12"/>
      <name val="宋体"/>
      <charset val="134"/>
      <scheme val="minor"/>
    </font>
    <font>
      <sz val="14"/>
      <name val="Arial"/>
      <charset val="134"/>
    </font>
    <font>
      <sz val="14"/>
      <color indexed="10"/>
      <name val="宋体"/>
      <charset val="134"/>
    </font>
    <font>
      <sz val="12"/>
      <color rgb="FFFF0000"/>
      <name val="宋体"/>
      <charset val="134"/>
    </font>
    <font>
      <sz val="18"/>
      <name val="黑体"/>
      <charset val="134"/>
    </font>
    <font>
      <sz val="11"/>
      <color indexed="62"/>
      <name val="宋体"/>
      <charset val="134"/>
    </font>
    <font>
      <sz val="12"/>
      <color indexed="17"/>
      <name val="宋体"/>
      <charset val="134"/>
    </font>
    <font>
      <sz val="10"/>
      <name val="Arial"/>
      <charset val="134"/>
    </font>
    <font>
      <sz val="11"/>
      <color indexed="52"/>
      <name val="宋体"/>
      <charset val="134"/>
    </font>
    <font>
      <sz val="11"/>
      <color theme="1"/>
      <name val="宋体"/>
      <charset val="0"/>
      <scheme val="minor"/>
    </font>
    <font>
      <sz val="11"/>
      <color rgb="FF3F3F76"/>
      <name val="宋体"/>
      <charset val="0"/>
      <scheme val="minor"/>
    </font>
    <font>
      <sz val="11"/>
      <color indexed="9"/>
      <name val="宋体"/>
      <charset val="134"/>
    </font>
    <font>
      <sz val="12"/>
      <color indexed="9"/>
      <name val="宋体"/>
      <charset val="134"/>
    </font>
    <font>
      <sz val="11"/>
      <color indexed="20"/>
      <name val="宋体"/>
      <charset val="134"/>
    </font>
    <font>
      <b/>
      <sz val="11"/>
      <color indexed="52"/>
      <name val="宋体"/>
      <charset val="134"/>
    </font>
    <font>
      <b/>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17"/>
      <name val="宋体"/>
      <charset val="134"/>
    </font>
    <font>
      <sz val="8"/>
      <name val="Arial"/>
      <charset val="134"/>
    </font>
    <font>
      <u/>
      <sz val="11"/>
      <color rgb="FF800080"/>
      <name val="宋体"/>
      <charset val="0"/>
      <scheme val="minor"/>
    </font>
    <font>
      <sz val="12"/>
      <color indexed="16"/>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b/>
      <sz val="15"/>
      <color indexed="56"/>
      <name val="宋体"/>
      <charset val="134"/>
    </font>
    <font>
      <i/>
      <sz val="11"/>
      <color rgb="FF7F7F7F"/>
      <name val="宋体"/>
      <charset val="0"/>
      <scheme val="minor"/>
    </font>
    <font>
      <b/>
      <sz val="15"/>
      <color theme="3"/>
      <name val="宋体"/>
      <charset val="134"/>
      <scheme val="minor"/>
    </font>
    <font>
      <sz val="12"/>
      <color indexed="20"/>
      <name val="宋体"/>
      <charset val="134"/>
    </font>
    <font>
      <b/>
      <sz val="13"/>
      <color theme="3"/>
      <name val="宋体"/>
      <charset val="134"/>
      <scheme val="minor"/>
    </font>
    <font>
      <sz val="1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63"/>
      <name val="宋体"/>
      <charset val="134"/>
    </font>
    <font>
      <b/>
      <sz val="11"/>
      <color indexed="56"/>
      <name val="宋体"/>
      <charset val="134"/>
    </font>
    <font>
      <b/>
      <sz val="10"/>
      <name val="MS Sans Serif"/>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60"/>
      <name val="宋体"/>
      <charset val="134"/>
    </font>
    <font>
      <sz val="11"/>
      <color rgb="FF9C6500"/>
      <name val="宋体"/>
      <charset val="0"/>
      <scheme val="minor"/>
    </font>
    <font>
      <sz val="11"/>
      <color indexed="10"/>
      <name val="宋体"/>
      <charset val="134"/>
    </font>
    <font>
      <b/>
      <sz val="11"/>
      <color indexed="9"/>
      <name val="宋体"/>
      <charset val="134"/>
    </font>
    <font>
      <b/>
      <sz val="18"/>
      <color indexed="56"/>
      <name val="宋体"/>
      <charset val="134"/>
    </font>
    <font>
      <sz val="10"/>
      <name val="Helv"/>
      <charset val="134"/>
    </font>
    <font>
      <b/>
      <sz val="9"/>
      <name val="Arial"/>
      <charset val="134"/>
    </font>
    <font>
      <sz val="12"/>
      <name val="Courier"/>
      <charset val="134"/>
    </font>
    <font>
      <u/>
      <sz val="12"/>
      <color indexed="12"/>
      <name val="宋体"/>
      <charset val="134"/>
    </font>
    <font>
      <sz val="10"/>
      <name val="Times New Roman"/>
      <charset val="134"/>
    </font>
    <font>
      <u/>
      <sz val="11"/>
      <color indexed="52"/>
      <name val="宋体"/>
      <charset val="134"/>
    </font>
    <font>
      <b/>
      <sz val="12"/>
      <color indexed="8"/>
      <name val="宋体"/>
      <charset val="134"/>
    </font>
    <font>
      <sz val="10"/>
      <name val="MS Sans Serif"/>
      <charset val="134"/>
    </font>
    <font>
      <sz val="10"/>
      <name val="楷体"/>
      <charset val="134"/>
    </font>
    <font>
      <b/>
      <sz val="10"/>
      <name val="Tms Rmn"/>
      <charset val="134"/>
    </font>
    <font>
      <sz val="10"/>
      <name val="仿宋_GB2312"/>
      <charset val="134"/>
    </font>
    <font>
      <sz val="9"/>
      <name val="宋体"/>
      <charset val="134"/>
    </font>
    <font>
      <b/>
      <sz val="13"/>
      <color indexed="56"/>
      <name val="宋体"/>
      <charset val="134"/>
    </font>
    <font>
      <b/>
      <sz val="10"/>
      <name val="Arial"/>
      <charset val="134"/>
    </font>
    <font>
      <u/>
      <sz val="12"/>
      <color indexed="36"/>
      <name val="宋体"/>
      <charset val="134"/>
    </font>
    <font>
      <b/>
      <sz val="14"/>
      <name val="楷体"/>
      <charset val="134"/>
    </font>
    <font>
      <b/>
      <sz val="12"/>
      <name val="Arial"/>
      <charset val="134"/>
    </font>
    <font>
      <b/>
      <sz val="11"/>
      <color indexed="54"/>
      <name val="宋体"/>
      <charset val="134"/>
    </font>
    <font>
      <sz val="7"/>
      <name val="Small Fonts"/>
      <charset val="134"/>
    </font>
    <font>
      <b/>
      <sz val="15"/>
      <color indexed="54"/>
      <name val="宋体"/>
      <charset val="134"/>
    </font>
    <font>
      <sz val="10"/>
      <name val="Geneva"/>
      <charset val="134"/>
    </font>
    <font>
      <b/>
      <sz val="10"/>
      <color indexed="9"/>
      <name val="宋体"/>
      <charset val="134"/>
    </font>
    <font>
      <b/>
      <sz val="18"/>
      <color indexed="62"/>
      <name val="宋体"/>
      <charset val="134"/>
    </font>
    <font>
      <u/>
      <sz val="10"/>
      <color indexed="12"/>
      <name val="Times"/>
      <charset val="134"/>
    </font>
    <font>
      <sz val="12"/>
      <name val="Times New Roman"/>
      <charset val="134"/>
    </font>
    <font>
      <b/>
      <sz val="18"/>
      <color indexed="54"/>
      <name val="宋体"/>
      <charset val="134"/>
    </font>
    <font>
      <sz val="8"/>
      <name val="Times New Roman"/>
      <charset val="134"/>
    </font>
    <font>
      <b/>
      <sz val="13"/>
      <color indexed="54"/>
      <name val="宋体"/>
      <charset val="134"/>
    </font>
    <font>
      <b/>
      <sz val="8"/>
      <color indexed="9"/>
      <name val="宋体"/>
      <charset val="134"/>
    </font>
    <font>
      <sz val="12"/>
      <name val="Helv"/>
      <charset val="134"/>
    </font>
    <font>
      <sz val="12"/>
      <color indexed="9"/>
      <name val="Helv"/>
      <charset val="134"/>
    </font>
    <font>
      <sz val="9"/>
      <name val="微软雅黑"/>
      <charset val="134"/>
    </font>
    <font>
      <sz val="10"/>
      <color indexed="8"/>
      <name val="MS Sans Serif"/>
      <charset val="134"/>
    </font>
    <font>
      <sz val="10"/>
      <color rgb="FFFF0000"/>
      <name val="宋体"/>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theme="6" tint="0.799981688894314"/>
        <bgColor indexed="64"/>
      </patternFill>
    </fill>
    <fill>
      <patternFill patternType="solid">
        <fgColor rgb="FFFFCC99"/>
        <bgColor indexed="64"/>
      </patternFill>
    </fill>
    <fill>
      <patternFill patternType="solid">
        <fgColor indexed="10"/>
        <bgColor indexed="64"/>
      </patternFill>
    </fill>
    <fill>
      <patternFill patternType="solid">
        <fgColor indexed="54"/>
        <bgColor indexed="64"/>
      </patternFill>
    </fill>
    <fill>
      <patternFill patternType="solid">
        <fgColor indexed="22"/>
        <bgColor indexed="64"/>
      </patternFill>
    </fill>
    <fill>
      <patternFill patternType="solid">
        <fgColor indexed="46"/>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indexed="1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49"/>
        <bgColor indexed="64"/>
      </patternFill>
    </fill>
    <fill>
      <patternFill patternType="solid">
        <fgColor indexed="25"/>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62"/>
        <bgColor indexed="64"/>
      </patternFill>
    </fill>
    <fill>
      <patternFill patternType="lightUp">
        <fgColor indexed="9"/>
        <bgColor indexed="29"/>
      </patternFill>
    </fill>
    <fill>
      <patternFill patternType="lightUp">
        <fgColor indexed="9"/>
        <bgColor indexed="55"/>
      </patternFill>
    </fill>
    <fill>
      <patternFill patternType="solid">
        <fgColor indexed="31"/>
        <bgColor indexed="64"/>
      </patternFill>
    </fill>
    <fill>
      <patternFill patternType="solid">
        <fgColor indexed="14"/>
        <bgColor indexed="64"/>
      </patternFill>
    </fill>
    <fill>
      <patternFill patternType="gray0625"/>
    </fill>
    <fill>
      <patternFill patternType="solid">
        <fgColor indexed="36"/>
        <bgColor indexed="64"/>
      </patternFill>
    </fill>
    <fill>
      <patternFill patternType="lightUp">
        <fgColor indexed="9"/>
        <bgColor indexed="22"/>
      </patternFill>
    </fill>
    <fill>
      <patternFill patternType="solid">
        <fgColor indexed="57"/>
        <bgColor indexed="64"/>
      </patternFill>
    </fill>
    <fill>
      <patternFill patternType="solid">
        <fgColor indexed="30"/>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11"/>
      </top>
      <bottom style="double">
        <color indexed="11"/>
      </bottom>
      <diagonal/>
    </border>
    <border>
      <left style="thin">
        <color auto="1"/>
      </left>
      <right style="thin">
        <color auto="1"/>
      </right>
      <top/>
      <bottom/>
      <diagonal/>
    </border>
    <border>
      <left/>
      <right/>
      <top/>
      <bottom style="thick">
        <color indexed="22"/>
      </bottom>
      <diagonal/>
    </border>
    <border>
      <left/>
      <right/>
      <top style="medium">
        <color auto="1"/>
      </top>
      <bottom style="medium">
        <color auto="1"/>
      </bottom>
      <diagonal/>
    </border>
    <border>
      <left/>
      <right/>
      <top/>
      <bottom style="medium">
        <color indexed="43"/>
      </bottom>
      <diagonal/>
    </border>
    <border>
      <left/>
      <right/>
      <top/>
      <bottom style="thick">
        <color indexed="11"/>
      </bottom>
      <diagonal/>
    </border>
    <border>
      <left/>
      <right/>
      <top style="medium">
        <color indexed="9"/>
      </top>
      <bottom style="medium">
        <color indexed="9"/>
      </bottom>
      <diagonal/>
    </border>
    <border>
      <left/>
      <right/>
      <top/>
      <bottom style="thick">
        <color indexed="43"/>
      </bottom>
      <diagonal/>
    </border>
  </borders>
  <cellStyleXfs count="1330">
    <xf numFmtId="0" fontId="0" fillId="0" borderId="0">
      <alignment vertical="center"/>
    </xf>
    <xf numFmtId="0" fontId="63" fillId="4" borderId="12" applyNumberFormat="0" applyAlignment="0" applyProtection="0">
      <alignment vertical="center"/>
    </xf>
    <xf numFmtId="0" fontId="0" fillId="0" borderId="0">
      <alignment vertical="center"/>
    </xf>
    <xf numFmtId="0" fontId="30" fillId="0" borderId="0">
      <alignment vertical="center"/>
    </xf>
    <xf numFmtId="0" fontId="64" fillId="5" borderId="0" applyNumberFormat="0" applyBorder="0" applyAlignment="0" applyProtection="0">
      <alignment vertical="center"/>
    </xf>
    <xf numFmtId="1" fontId="65" fillId="0" borderId="13" applyFill="0" applyProtection="0">
      <alignment horizontal="center" vertical="center"/>
    </xf>
    <xf numFmtId="42" fontId="1" fillId="0" borderId="0" applyFont="0" applyFill="0" applyBorder="0" applyAlignment="0" applyProtection="0">
      <alignment vertical="center"/>
    </xf>
    <xf numFmtId="0" fontId="0" fillId="0" borderId="0">
      <alignment vertical="center"/>
    </xf>
    <xf numFmtId="0" fontId="0" fillId="0" borderId="0">
      <alignment vertical="center"/>
    </xf>
    <xf numFmtId="0" fontId="66" fillId="0" borderId="14" applyNumberFormat="0" applyFill="0" applyAlignment="0" applyProtection="0">
      <alignment vertical="center"/>
    </xf>
    <xf numFmtId="0" fontId="67" fillId="6" borderId="0" applyNumberFormat="0" applyBorder="0" applyAlignment="0" applyProtection="0">
      <alignment vertical="center"/>
    </xf>
    <xf numFmtId="0" fontId="68" fillId="7" borderId="15" applyNumberFormat="0" applyAlignment="0" applyProtection="0">
      <alignment vertical="center"/>
    </xf>
    <xf numFmtId="0" fontId="69" fillId="8" borderId="0" applyNumberFormat="0" applyBorder="0" applyAlignment="0" applyProtection="0">
      <alignment vertical="center"/>
    </xf>
    <xf numFmtId="44" fontId="1" fillId="0" borderId="0" applyFont="0" applyFill="0" applyBorder="0" applyAlignment="0" applyProtection="0">
      <alignment vertical="center"/>
    </xf>
    <xf numFmtId="9" fontId="30" fillId="0" borderId="0" applyFont="0" applyFill="0" applyBorder="0" applyAlignment="0" applyProtection="0">
      <alignment vertical="center"/>
    </xf>
    <xf numFmtId="0" fontId="70" fillId="9" borderId="0" applyNumberFormat="0" applyBorder="0" applyAlignment="0" applyProtection="0">
      <alignment vertical="center"/>
    </xf>
    <xf numFmtId="41" fontId="1" fillId="0" borderId="0" applyFont="0" applyFill="0" applyBorder="0" applyAlignment="0" applyProtection="0">
      <alignment vertical="center"/>
    </xf>
    <xf numFmtId="0" fontId="30" fillId="0" borderId="0">
      <alignment vertical="center"/>
    </xf>
    <xf numFmtId="0" fontId="29" fillId="10" borderId="0" applyNumberFormat="0" applyBorder="0" applyAlignment="0" applyProtection="0">
      <alignment vertical="center"/>
    </xf>
    <xf numFmtId="0" fontId="71" fillId="11" borderId="0" applyNumberFormat="0" applyBorder="0" applyAlignment="0" applyProtection="0">
      <alignment vertical="center"/>
    </xf>
    <xf numFmtId="0" fontId="72" fillId="10" borderId="12" applyNumberFormat="0" applyAlignment="0" applyProtection="0">
      <alignment vertical="center"/>
    </xf>
    <xf numFmtId="0" fontId="73" fillId="0" borderId="16" applyNumberFormat="0" applyFill="0" applyAlignment="0" applyProtection="0">
      <alignment vertical="center"/>
    </xf>
    <xf numFmtId="0" fontId="67" fillId="12" borderId="0" applyNumberFormat="0" applyBorder="0" applyAlignment="0" applyProtection="0">
      <alignment vertical="center"/>
    </xf>
    <xf numFmtId="0" fontId="0" fillId="0" borderId="0">
      <alignment vertical="center"/>
    </xf>
    <xf numFmtId="0" fontId="74" fillId="13" borderId="0" applyNumberFormat="0" applyBorder="0" applyAlignment="0" applyProtection="0">
      <alignment vertical="center"/>
    </xf>
    <xf numFmtId="0" fontId="3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3" fillId="0" borderId="16" applyNumberFormat="0" applyFill="0" applyAlignment="0" applyProtection="0">
      <alignment vertical="center"/>
    </xf>
    <xf numFmtId="0" fontId="75" fillId="14" borderId="0" applyNumberFormat="0" applyBorder="0" applyAlignment="0" applyProtection="0">
      <alignment vertical="center"/>
    </xf>
    <xf numFmtId="0" fontId="70" fillId="15" borderId="0" applyNumberFormat="0" applyBorder="0" applyAlignment="0" applyProtection="0">
      <alignment vertical="center"/>
    </xf>
    <xf numFmtId="186" fontId="65" fillId="0" borderId="13" applyFill="0" applyProtection="0">
      <alignment horizontal="right" vertical="center"/>
    </xf>
    <xf numFmtId="0" fontId="69" fillId="15" borderId="0" applyNumberFormat="0" applyBorder="0" applyAlignment="0" applyProtection="0">
      <alignment vertical="center"/>
    </xf>
    <xf numFmtId="0" fontId="70" fillId="16" borderId="0" applyNumberFormat="0" applyBorder="0" applyAlignment="0" applyProtection="0">
      <alignment vertical="center"/>
    </xf>
    <xf numFmtId="43"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77" fillId="17" borderId="0" applyNumberFormat="0" applyBorder="0" applyAlignment="0" applyProtection="0">
      <alignment vertical="center"/>
    </xf>
    <xf numFmtId="0" fontId="78" fillId="18" borderId="1" applyNumberFormat="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79" fillId="0" borderId="0" applyNumberFormat="0" applyFill="0" applyBorder="0" applyAlignment="0" applyProtection="0">
      <alignment vertical="center"/>
    </xf>
    <xf numFmtId="0" fontId="80" fillId="19" borderId="0" applyNumberFormat="0" applyBorder="0" applyAlignment="0" applyProtection="0">
      <alignment vertical="center"/>
    </xf>
    <xf numFmtId="0" fontId="70" fillId="9" borderId="0" applyNumberFormat="0" applyBorder="0" applyAlignment="0" applyProtection="0">
      <alignment vertical="center"/>
    </xf>
    <xf numFmtId="0" fontId="69" fillId="20" borderId="0" applyNumberFormat="0" applyBorder="0" applyAlignment="0" applyProtection="0">
      <alignment vertical="center"/>
    </xf>
    <xf numFmtId="0" fontId="1" fillId="21" borderId="17" applyNumberFormat="0" applyFont="0" applyAlignment="0" applyProtection="0">
      <alignment vertical="center"/>
    </xf>
    <xf numFmtId="0" fontId="30" fillId="0" borderId="0">
      <alignment vertical="center"/>
    </xf>
    <xf numFmtId="0" fontId="75" fillId="22" borderId="0" applyNumberFormat="0" applyBorder="0" applyAlignment="0" applyProtection="0">
      <alignment vertical="center"/>
    </xf>
    <xf numFmtId="0" fontId="70" fillId="15" borderId="0" applyNumberFormat="0" applyBorder="0" applyAlignment="0" applyProtection="0">
      <alignment vertical="center"/>
    </xf>
    <xf numFmtId="0" fontId="70" fillId="23" borderId="0" applyNumberFormat="0" applyBorder="0" applyAlignment="0" applyProtection="0">
      <alignment vertical="center"/>
    </xf>
    <xf numFmtId="0" fontId="30" fillId="0" borderId="0">
      <alignment vertical="center"/>
    </xf>
    <xf numFmtId="0" fontId="81" fillId="0" borderId="0" applyNumberFormat="0" applyFill="0" applyBorder="0" applyAlignment="0" applyProtection="0">
      <alignment vertical="center"/>
    </xf>
    <xf numFmtId="0" fontId="70" fillId="16" borderId="0" applyNumberFormat="0" applyBorder="0" applyAlignment="0" applyProtection="0">
      <alignment vertical="center"/>
    </xf>
    <xf numFmtId="9" fontId="30" fillId="0" borderId="0" applyFont="0" applyFill="0" applyBorder="0" applyAlignment="0" applyProtection="0">
      <alignment vertical="center"/>
    </xf>
    <xf numFmtId="0" fontId="82" fillId="0" borderId="0" applyNumberFormat="0" applyFill="0" applyBorder="0" applyAlignment="0" applyProtection="0">
      <alignment vertical="center"/>
    </xf>
    <xf numFmtId="0" fontId="30" fillId="0" borderId="0">
      <alignment vertical="center"/>
    </xf>
    <xf numFmtId="0" fontId="30" fillId="0" borderId="0">
      <alignment vertical="center"/>
    </xf>
    <xf numFmtId="0" fontId="83" fillId="0" borderId="0" applyNumberFormat="0" applyFill="0" applyBorder="0" applyAlignment="0" applyProtection="0">
      <alignment vertical="center"/>
    </xf>
    <xf numFmtId="0" fontId="0" fillId="18" borderId="18" applyNumberFormat="0" applyFont="0" applyAlignment="0" applyProtection="0">
      <alignment vertical="center"/>
    </xf>
    <xf numFmtId="0" fontId="84" fillId="0" borderId="0" applyNumberFormat="0" applyFill="0" applyBorder="0" applyAlignment="0" applyProtection="0">
      <alignment vertical="center"/>
    </xf>
    <xf numFmtId="0" fontId="69" fillId="24" borderId="0" applyNumberFormat="0" applyBorder="0" applyAlignment="0" applyProtection="0">
      <alignment vertical="center"/>
    </xf>
    <xf numFmtId="0" fontId="85" fillId="0" borderId="19" applyNumberFormat="0" applyFill="0" applyAlignment="0" applyProtection="0">
      <alignment vertical="center"/>
    </xf>
    <xf numFmtId="0" fontId="70" fillId="23" borderId="0" applyNumberFormat="0" applyBorder="0" applyAlignment="0" applyProtection="0">
      <alignment vertical="center"/>
    </xf>
    <xf numFmtId="0" fontId="86" fillId="0" borderId="0" applyNumberFormat="0" applyFill="0" applyBorder="0" applyAlignment="0" applyProtection="0">
      <alignment vertical="center"/>
    </xf>
    <xf numFmtId="0" fontId="87" fillId="0" borderId="20" applyNumberFormat="0" applyFill="0" applyAlignment="0" applyProtection="0">
      <alignment vertical="center"/>
    </xf>
    <xf numFmtId="9" fontId="30" fillId="0" borderId="0" applyFont="0" applyFill="0" applyBorder="0" applyAlignment="0" applyProtection="0">
      <alignment vertical="center"/>
    </xf>
    <xf numFmtId="0" fontId="88" fillId="11" borderId="0" applyNumberFormat="0" applyBorder="0" applyAlignment="0" applyProtection="0">
      <alignment vertical="center"/>
    </xf>
    <xf numFmtId="0" fontId="71" fillId="19" borderId="0" applyNumberFormat="0" applyBorder="0" applyAlignment="0" applyProtection="0">
      <alignment vertical="center"/>
    </xf>
    <xf numFmtId="0" fontId="89" fillId="0" borderId="20" applyNumberFormat="0" applyFill="0" applyAlignment="0" applyProtection="0">
      <alignment vertical="center"/>
    </xf>
    <xf numFmtId="9" fontId="30" fillId="0" borderId="0" applyFont="0" applyFill="0" applyBorder="0" applyAlignment="0" applyProtection="0">
      <alignment vertical="center"/>
    </xf>
    <xf numFmtId="0" fontId="70" fillId="9" borderId="0" applyNumberFormat="0" applyBorder="0" applyAlignment="0" applyProtection="0">
      <alignment vertical="center"/>
    </xf>
    <xf numFmtId="0" fontId="75" fillId="25" borderId="0" applyNumberFormat="0" applyBorder="0" applyAlignment="0" applyProtection="0">
      <alignment vertical="center"/>
    </xf>
    <xf numFmtId="0" fontId="30" fillId="0" borderId="0">
      <alignment vertical="center"/>
    </xf>
    <xf numFmtId="0" fontId="71" fillId="19" borderId="0" applyNumberFormat="0" applyBorder="0" applyAlignment="0" applyProtection="0">
      <alignment vertical="center"/>
    </xf>
    <xf numFmtId="0" fontId="81" fillId="0" borderId="21" applyNumberFormat="0" applyFill="0" applyAlignment="0" applyProtection="0">
      <alignment vertical="center"/>
    </xf>
    <xf numFmtId="9" fontId="30" fillId="0" borderId="0" applyFont="0" applyFill="0" applyBorder="0" applyAlignment="0" applyProtection="0">
      <alignment vertical="center"/>
    </xf>
    <xf numFmtId="0" fontId="90" fillId="0" borderId="0">
      <alignment vertical="center"/>
    </xf>
    <xf numFmtId="0" fontId="0" fillId="18" borderId="18" applyNumberFormat="0" applyFont="0" applyAlignment="0" applyProtection="0">
      <alignment vertical="center"/>
    </xf>
    <xf numFmtId="0" fontId="75" fillId="26" borderId="0" applyNumberFormat="0" applyBorder="0" applyAlignment="0" applyProtection="0">
      <alignment vertical="center"/>
    </xf>
    <xf numFmtId="0" fontId="70" fillId="15" borderId="0" applyNumberFormat="0" applyBorder="0" applyAlignment="0" applyProtection="0">
      <alignment vertical="center"/>
    </xf>
    <xf numFmtId="0" fontId="91" fillId="27" borderId="22" applyNumberFormat="0" applyAlignment="0" applyProtection="0">
      <alignment vertical="center"/>
    </xf>
    <xf numFmtId="0" fontId="0" fillId="0" borderId="0">
      <alignment vertical="center"/>
    </xf>
    <xf numFmtId="0" fontId="92" fillId="27" borderId="15" applyNumberFormat="0" applyAlignment="0" applyProtection="0">
      <alignment vertical="center"/>
    </xf>
    <xf numFmtId="0" fontId="93" fillId="28" borderId="23" applyNumberFormat="0" applyAlignment="0" applyProtection="0">
      <alignment vertical="center"/>
    </xf>
    <xf numFmtId="0" fontId="67" fillId="29" borderId="0" applyNumberFormat="0" applyBorder="0" applyAlignment="0" applyProtection="0">
      <alignment vertical="center"/>
    </xf>
    <xf numFmtId="0" fontId="0" fillId="0" borderId="0">
      <alignment vertical="center"/>
    </xf>
    <xf numFmtId="0" fontId="0" fillId="0" borderId="0">
      <alignment vertical="center"/>
    </xf>
    <xf numFmtId="0" fontId="94" fillId="10" borderId="24" applyNumberFormat="0" applyAlignment="0" applyProtection="0">
      <alignment vertical="center"/>
    </xf>
    <xf numFmtId="0" fontId="30" fillId="0" borderId="0">
      <alignment vertical="center"/>
    </xf>
    <xf numFmtId="0" fontId="75" fillId="30" borderId="0" applyNumberFormat="0" applyBorder="0" applyAlignment="0" applyProtection="0">
      <alignment vertical="center"/>
    </xf>
    <xf numFmtId="0" fontId="95" fillId="0" borderId="0" applyNumberFormat="0" applyFill="0" applyBorder="0" applyAlignment="0" applyProtection="0">
      <alignment vertical="center"/>
    </xf>
    <xf numFmtId="0" fontId="96" fillId="0" borderId="25">
      <alignment horizontal="center" vertical="center"/>
    </xf>
    <xf numFmtId="0" fontId="97" fillId="0" borderId="26" applyNumberFormat="0" applyFill="0" applyAlignment="0" applyProtection="0">
      <alignment vertical="center"/>
    </xf>
    <xf numFmtId="0" fontId="0" fillId="18" borderId="18" applyNumberFormat="0" applyFont="0" applyAlignment="0" applyProtection="0">
      <alignment vertical="center"/>
    </xf>
    <xf numFmtId="0" fontId="71" fillId="11" borderId="0" applyNumberFormat="0" applyBorder="0" applyAlignment="0" applyProtection="0">
      <alignment vertical="center"/>
    </xf>
    <xf numFmtId="0" fontId="98" fillId="0" borderId="27" applyNumberFormat="0" applyFill="0" applyAlignment="0" applyProtection="0">
      <alignment vertical="center"/>
    </xf>
    <xf numFmtId="0" fontId="71" fillId="19" borderId="0" applyNumberFormat="0" applyBorder="0" applyAlignment="0" applyProtection="0">
      <alignment vertical="center"/>
    </xf>
    <xf numFmtId="0" fontId="99" fillId="31" borderId="0" applyNumberFormat="0" applyBorder="0" applyAlignment="0" applyProtection="0">
      <alignment vertical="center"/>
    </xf>
    <xf numFmtId="0" fontId="0" fillId="5" borderId="0" applyNumberFormat="0" applyBorder="0" applyAlignment="0" applyProtection="0">
      <alignment vertical="center"/>
    </xf>
    <xf numFmtId="0" fontId="100" fillId="32" borderId="0" applyNumberFormat="0" applyBorder="0" applyAlignment="0" applyProtection="0">
      <alignment vertical="center"/>
    </xf>
    <xf numFmtId="0" fontId="66" fillId="0" borderId="14" applyNumberFormat="0" applyFill="0" applyAlignment="0" applyProtection="0">
      <alignment vertical="center"/>
    </xf>
    <xf numFmtId="0" fontId="94" fillId="10" borderId="24" applyNumberFormat="0" applyAlignment="0" applyProtection="0">
      <alignment vertical="center"/>
    </xf>
    <xf numFmtId="0" fontId="101" fillId="33" borderId="0" applyNumberFormat="0" applyBorder="0" applyAlignment="0" applyProtection="0">
      <alignment vertical="center"/>
    </xf>
    <xf numFmtId="0" fontId="102" fillId="0" borderId="0" applyNumberFormat="0" applyFill="0" applyBorder="0" applyAlignment="0" applyProtection="0">
      <alignment vertical="center"/>
    </xf>
    <xf numFmtId="0" fontId="73" fillId="0" borderId="16" applyNumberFormat="0" applyFill="0" applyAlignment="0" applyProtection="0">
      <alignment vertical="center"/>
    </xf>
    <xf numFmtId="0" fontId="94" fillId="10" borderId="24" applyNumberFormat="0" applyAlignment="0" applyProtection="0">
      <alignment vertical="center"/>
    </xf>
    <xf numFmtId="0" fontId="67" fillId="34" borderId="0" applyNumberFormat="0" applyBorder="0" applyAlignment="0" applyProtection="0">
      <alignment vertical="center"/>
    </xf>
    <xf numFmtId="0" fontId="66" fillId="0" borderId="14" applyNumberFormat="0" applyFill="0" applyAlignment="0" applyProtection="0">
      <alignment vertical="center"/>
    </xf>
    <xf numFmtId="0" fontId="0" fillId="0" borderId="0">
      <alignment vertical="center"/>
    </xf>
    <xf numFmtId="0" fontId="0" fillId="0" borderId="0">
      <alignment vertical="center"/>
    </xf>
    <xf numFmtId="0" fontId="73" fillId="0" borderId="16" applyNumberFormat="0" applyFill="0" applyAlignment="0" applyProtection="0">
      <alignment vertical="center"/>
    </xf>
    <xf numFmtId="0" fontId="103" fillId="16" borderId="28" applyNumberFormat="0" applyAlignment="0" applyProtection="0">
      <alignment vertical="center"/>
    </xf>
    <xf numFmtId="0" fontId="30" fillId="0" borderId="0">
      <alignment vertical="center"/>
    </xf>
    <xf numFmtId="0" fontId="75" fillId="35" borderId="0" applyNumberFormat="0" applyBorder="0" applyAlignment="0" applyProtection="0">
      <alignment vertical="center"/>
    </xf>
    <xf numFmtId="0" fontId="95" fillId="0" borderId="0" applyNumberFormat="0" applyFill="0" applyBorder="0" applyAlignment="0" applyProtection="0">
      <alignment vertical="center"/>
    </xf>
    <xf numFmtId="43" fontId="0" fillId="0" borderId="0" applyFont="0" applyFill="0" applyBorder="0" applyAlignment="0" applyProtection="0">
      <alignment vertical="center"/>
    </xf>
    <xf numFmtId="0" fontId="65" fillId="0" borderId="10" applyNumberFormat="0" applyFill="0" applyProtection="0">
      <alignment horizontal="right" vertical="center"/>
    </xf>
    <xf numFmtId="0" fontId="67" fillId="36" borderId="0" applyNumberFormat="0" applyBorder="0" applyAlignment="0" applyProtection="0">
      <alignment vertical="center"/>
    </xf>
    <xf numFmtId="0" fontId="66" fillId="0" borderId="14" applyNumberFormat="0" applyFill="0" applyAlignment="0" applyProtection="0">
      <alignment vertical="center"/>
    </xf>
    <xf numFmtId="0" fontId="0" fillId="0" borderId="0">
      <alignment vertical="center"/>
    </xf>
    <xf numFmtId="0" fontId="0" fillId="0" borderId="0">
      <alignment vertical="center"/>
    </xf>
    <xf numFmtId="0" fontId="67" fillId="37" borderId="0" applyNumberFormat="0" applyBorder="0" applyAlignment="0" applyProtection="0">
      <alignment vertical="center"/>
    </xf>
    <xf numFmtId="0" fontId="104" fillId="0" borderId="0" applyNumberFormat="0" applyFill="0" applyBorder="0" applyAlignment="0" applyProtection="0">
      <alignment vertical="center"/>
    </xf>
    <xf numFmtId="0" fontId="67" fillId="38" borderId="0" applyNumberFormat="0" applyBorder="0" applyAlignment="0" applyProtection="0">
      <alignment vertical="center"/>
    </xf>
    <xf numFmtId="0" fontId="0" fillId="0" borderId="0">
      <alignment vertical="center"/>
    </xf>
    <xf numFmtId="0" fontId="0" fillId="0" borderId="0">
      <alignment vertical="center"/>
    </xf>
    <xf numFmtId="0" fontId="66" fillId="0" borderId="14" applyNumberFormat="0" applyFill="0" applyAlignment="0" applyProtection="0">
      <alignment vertical="center"/>
    </xf>
    <xf numFmtId="0" fontId="73" fillId="0" borderId="16" applyNumberFormat="0" applyFill="0" applyAlignment="0" applyProtection="0">
      <alignment vertical="center"/>
    </xf>
    <xf numFmtId="0" fontId="67" fillId="39" borderId="0" applyNumberFormat="0" applyBorder="0" applyAlignment="0" applyProtection="0">
      <alignment vertical="center"/>
    </xf>
    <xf numFmtId="0" fontId="71" fillId="11" borderId="0" applyNumberFormat="0" applyBorder="0" applyAlignment="0" applyProtection="0">
      <alignment vertical="center"/>
    </xf>
    <xf numFmtId="0" fontId="75" fillId="40" borderId="0" applyNumberFormat="0" applyBorder="0" applyAlignment="0" applyProtection="0">
      <alignment vertical="center"/>
    </xf>
    <xf numFmtId="0" fontId="30" fillId="0" borderId="0" applyNumberFormat="0" applyFont="0" applyFill="0" applyBorder="0" applyAlignment="0" applyProtection="0">
      <alignment horizontal="left" vertical="center"/>
    </xf>
    <xf numFmtId="0" fontId="75" fillId="41" borderId="0" applyNumberFormat="0" applyBorder="0" applyAlignment="0" applyProtection="0">
      <alignment vertical="center"/>
    </xf>
    <xf numFmtId="0" fontId="94" fillId="10" borderId="24" applyNumberFormat="0" applyAlignment="0" applyProtection="0">
      <alignment vertical="center"/>
    </xf>
    <xf numFmtId="0" fontId="73" fillId="0" borderId="16" applyNumberFormat="0" applyFill="0" applyAlignment="0" applyProtection="0">
      <alignment vertical="center"/>
    </xf>
    <xf numFmtId="0" fontId="67" fillId="42" borderId="0" applyNumberFormat="0" applyBorder="0" applyAlignment="0" applyProtection="0">
      <alignment vertical="center"/>
    </xf>
    <xf numFmtId="0" fontId="66" fillId="0" borderId="14" applyNumberFormat="0" applyFill="0" applyAlignment="0" applyProtection="0">
      <alignment vertical="center"/>
    </xf>
    <xf numFmtId="0" fontId="0" fillId="0" borderId="0">
      <alignment vertical="center"/>
    </xf>
    <xf numFmtId="0" fontId="0" fillId="0" borderId="0">
      <alignment vertical="center"/>
    </xf>
    <xf numFmtId="0" fontId="67" fillId="43" borderId="0" applyNumberFormat="0" applyBorder="0" applyAlignment="0" applyProtection="0">
      <alignment vertical="center"/>
    </xf>
    <xf numFmtId="0" fontId="75" fillId="44" borderId="0" applyNumberFormat="0" applyBorder="0" applyAlignment="0" applyProtection="0">
      <alignment vertical="center"/>
    </xf>
    <xf numFmtId="0" fontId="67" fillId="45" borderId="0" applyNumberFormat="0" applyBorder="0" applyAlignment="0" applyProtection="0">
      <alignment vertical="center"/>
    </xf>
    <xf numFmtId="0" fontId="85" fillId="0" borderId="19" applyNumberFormat="0" applyFill="0" applyAlignment="0" applyProtection="0">
      <alignment vertical="center"/>
    </xf>
    <xf numFmtId="0" fontId="75" fillId="46" borderId="0" applyNumberFormat="0" applyBorder="0" applyAlignment="0" applyProtection="0">
      <alignment vertical="center"/>
    </xf>
    <xf numFmtId="0" fontId="70" fillId="15" borderId="0" applyNumberFormat="0" applyBorder="0" applyAlignment="0" applyProtection="0">
      <alignment vertical="center"/>
    </xf>
    <xf numFmtId="0" fontId="75" fillId="47" borderId="0" applyNumberFormat="0" applyBorder="0" applyAlignment="0" applyProtection="0">
      <alignment vertical="center"/>
    </xf>
    <xf numFmtId="0" fontId="100" fillId="32" borderId="0" applyNumberFormat="0" applyBorder="0" applyAlignment="0" applyProtection="0">
      <alignment vertical="center"/>
    </xf>
    <xf numFmtId="0" fontId="72" fillId="10" borderId="12" applyNumberFormat="0" applyAlignment="0" applyProtection="0">
      <alignment vertical="center"/>
    </xf>
    <xf numFmtId="0" fontId="67" fillId="48" borderId="0" applyNumberFormat="0" applyBorder="0" applyAlignment="0" applyProtection="0">
      <alignment vertical="center"/>
    </xf>
    <xf numFmtId="0" fontId="105" fillId="0" borderId="0">
      <alignment vertical="center"/>
    </xf>
    <xf numFmtId="0" fontId="85" fillId="0" borderId="19" applyNumberFormat="0" applyFill="0" applyAlignment="0" applyProtection="0">
      <alignment vertical="center"/>
    </xf>
    <xf numFmtId="0" fontId="75" fillId="49" borderId="0" applyNumberFormat="0" applyBorder="0" applyAlignment="0" applyProtection="0">
      <alignment vertical="center"/>
    </xf>
    <xf numFmtId="0" fontId="70" fillId="15" borderId="0" applyNumberFormat="0" applyBorder="0" applyAlignment="0" applyProtection="0">
      <alignment vertical="center"/>
    </xf>
    <xf numFmtId="0" fontId="0" fillId="18" borderId="18" applyNumberFormat="0" applyFont="0" applyAlignment="0" applyProtection="0">
      <alignment vertical="center"/>
    </xf>
    <xf numFmtId="0" fontId="102" fillId="0" borderId="0" applyNumberFormat="0" applyFill="0" applyBorder="0" applyAlignment="0" applyProtection="0">
      <alignment vertical="center"/>
    </xf>
    <xf numFmtId="0" fontId="95"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18" borderId="18" applyNumberFormat="0" applyFont="0" applyAlignment="0" applyProtection="0">
      <alignment vertical="center"/>
    </xf>
    <xf numFmtId="0" fontId="0" fillId="17" borderId="0" applyNumberFormat="0" applyBorder="0" applyAlignment="0" applyProtection="0">
      <alignment vertical="center"/>
    </xf>
    <xf numFmtId="0" fontId="94" fillId="10" borderId="24" applyNumberFormat="0" applyAlignment="0" applyProtection="0">
      <alignment vertical="center"/>
    </xf>
    <xf numFmtId="0" fontId="0" fillId="18" borderId="18" applyNumberFormat="0" applyFont="0" applyAlignment="0" applyProtection="0">
      <alignment vertical="center"/>
    </xf>
    <xf numFmtId="0" fontId="0" fillId="0" borderId="0">
      <alignment vertical="center"/>
    </xf>
    <xf numFmtId="0" fontId="0" fillId="18" borderId="18" applyNumberFormat="0" applyFont="0" applyAlignment="0" applyProtection="0">
      <alignment vertical="center"/>
    </xf>
    <xf numFmtId="0" fontId="90" fillId="0" borderId="0">
      <alignment vertical="center"/>
    </xf>
    <xf numFmtId="0" fontId="0" fillId="18" borderId="18" applyNumberFormat="0" applyFont="0" applyAlignment="0" applyProtection="0">
      <alignment vertical="center"/>
    </xf>
    <xf numFmtId="0" fontId="90" fillId="0" borderId="0">
      <alignment vertical="center"/>
    </xf>
    <xf numFmtId="0" fontId="73" fillId="0" borderId="16" applyNumberFormat="0" applyFill="0" applyAlignment="0" applyProtection="0">
      <alignment vertical="center"/>
    </xf>
    <xf numFmtId="43" fontId="0" fillId="0" borderId="0" applyFont="0" applyFill="0" applyBorder="0" applyAlignment="0" applyProtection="0">
      <alignment vertical="center"/>
    </xf>
    <xf numFmtId="1" fontId="65" fillId="0" borderId="13" applyFill="0" applyProtection="0">
      <alignment horizontal="center" vertical="center"/>
    </xf>
    <xf numFmtId="187" fontId="30" fillId="0" borderId="0" applyFont="0" applyFill="0" applyBorder="0" applyAlignment="0" applyProtection="0">
      <alignment vertical="center"/>
    </xf>
    <xf numFmtId="0" fontId="106" fillId="0" borderId="0" applyNumberFormat="0" applyFill="0" applyBorder="0" applyAlignment="0" applyProtection="0">
      <alignment vertical="center"/>
    </xf>
    <xf numFmtId="0" fontId="95" fillId="0" borderId="29" applyNumberFormat="0" applyFill="0" applyAlignment="0" applyProtection="0">
      <alignment vertical="center"/>
    </xf>
    <xf numFmtId="0" fontId="105" fillId="0" borderId="0">
      <alignment vertical="center"/>
    </xf>
    <xf numFmtId="0" fontId="65" fillId="0" borderId="10" applyNumberFormat="0" applyFill="0" applyProtection="0">
      <alignment horizontal="right" vertical="center"/>
    </xf>
    <xf numFmtId="0" fontId="70" fillId="10" borderId="0" applyNumberFormat="0" applyBorder="0" applyAlignment="0" applyProtection="0">
      <alignment vertical="center"/>
    </xf>
    <xf numFmtId="0" fontId="107" fillId="0" borderId="0">
      <alignment vertical="center"/>
    </xf>
    <xf numFmtId="0" fontId="69" fillId="9" borderId="0" applyNumberFormat="0" applyBorder="0" applyAlignment="0" applyProtection="0">
      <alignment vertical="center"/>
    </xf>
    <xf numFmtId="0" fontId="30" fillId="0" borderId="0">
      <alignment vertical="center"/>
    </xf>
    <xf numFmtId="0" fontId="63" fillId="4" borderId="12" applyNumberFormat="0" applyAlignment="0" applyProtection="0">
      <alignment vertical="center"/>
    </xf>
    <xf numFmtId="0" fontId="94" fillId="10" borderId="24" applyNumberFormat="0" applyAlignment="0" applyProtection="0">
      <alignment vertical="center"/>
    </xf>
    <xf numFmtId="41" fontId="0" fillId="0" borderId="0" applyFont="0" applyFill="0" applyBorder="0" applyAlignment="0" applyProtection="0">
      <alignment vertical="center"/>
    </xf>
    <xf numFmtId="0" fontId="94" fillId="10" borderId="24" applyNumberFormat="0" applyAlignment="0" applyProtection="0">
      <alignment vertical="center"/>
    </xf>
    <xf numFmtId="0" fontId="108" fillId="0" borderId="0" applyNumberFormat="0" applyFill="0" applyBorder="0" applyAlignment="0" applyProtection="0">
      <alignment vertical="top"/>
      <protection locked="0"/>
    </xf>
    <xf numFmtId="0" fontId="66" fillId="0" borderId="14" applyNumberFormat="0" applyFill="0" applyAlignment="0" applyProtection="0">
      <alignment vertical="center"/>
    </xf>
    <xf numFmtId="0" fontId="94" fillId="10" borderId="24" applyNumberFormat="0" applyAlignment="0" applyProtection="0">
      <alignment vertical="center"/>
    </xf>
    <xf numFmtId="0" fontId="100" fillId="32" borderId="0" applyNumberFormat="0" applyBorder="0" applyAlignment="0" applyProtection="0">
      <alignment vertical="center"/>
    </xf>
    <xf numFmtId="0" fontId="100" fillId="32" borderId="0" applyNumberFormat="0" applyBorder="0" applyAlignment="0" applyProtection="0">
      <alignment vertical="center"/>
    </xf>
    <xf numFmtId="190" fontId="109" fillId="0" borderId="0">
      <alignment vertical="center"/>
    </xf>
    <xf numFmtId="0" fontId="100" fillId="32" borderId="0" applyNumberFormat="0" applyBorder="0" applyAlignment="0" applyProtection="0">
      <alignment vertical="center"/>
    </xf>
    <xf numFmtId="0" fontId="65" fillId="0" borderId="10" applyNumberFormat="0" applyFill="0" applyProtection="0">
      <alignment horizontal="left" vertical="center"/>
    </xf>
    <xf numFmtId="0" fontId="110" fillId="0" borderId="0" applyNumberFormat="0" applyFill="0" applyBorder="0" applyAlignment="0" applyProtection="0">
      <alignment vertical="top"/>
      <protection locked="0"/>
    </xf>
    <xf numFmtId="186" fontId="65" fillId="0" borderId="13" applyFill="0" applyProtection="0">
      <alignment horizontal="right" vertical="center"/>
    </xf>
    <xf numFmtId="0" fontId="77" fillId="17" borderId="0" applyNumberFormat="0" applyBorder="0" applyAlignment="0" applyProtection="0">
      <alignment vertical="center"/>
    </xf>
    <xf numFmtId="0" fontId="69" fillId="50" borderId="0" applyNumberFormat="0" applyBorder="0" applyAlignment="0" applyProtection="0">
      <alignment vertical="center"/>
    </xf>
    <xf numFmtId="0" fontId="94" fillId="10" borderId="2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69" fillId="51" borderId="0" applyNumberFormat="0" applyBorder="0" applyAlignment="0" applyProtection="0">
      <alignment vertical="center"/>
    </xf>
    <xf numFmtId="0" fontId="30" fillId="0" borderId="0">
      <alignment vertical="center"/>
    </xf>
    <xf numFmtId="0" fontId="30" fillId="0" borderId="0">
      <alignment vertical="center"/>
    </xf>
    <xf numFmtId="0" fontId="69" fillId="51" borderId="0" applyNumberFormat="0" applyBorder="0" applyAlignment="0" applyProtection="0">
      <alignment vertical="center"/>
    </xf>
    <xf numFmtId="0" fontId="0" fillId="0" borderId="0">
      <alignment vertical="center"/>
    </xf>
    <xf numFmtId="0" fontId="30" fillId="0" borderId="0">
      <alignment vertical="center"/>
    </xf>
    <xf numFmtId="0" fontId="69" fillId="51" borderId="0" applyNumberFormat="0" applyBorder="0" applyAlignment="0" applyProtection="0">
      <alignment vertical="center"/>
    </xf>
    <xf numFmtId="0" fontId="69" fillId="51" borderId="0" applyNumberFormat="0" applyBorder="0" applyAlignment="0" applyProtection="0">
      <alignment vertical="center"/>
    </xf>
    <xf numFmtId="0" fontId="70" fillId="52" borderId="0" applyNumberFormat="0" applyBorder="0" applyAlignment="0" applyProtection="0">
      <alignment vertical="center"/>
    </xf>
    <xf numFmtId="0" fontId="69" fillId="51" borderId="0" applyNumberFormat="0" applyBorder="0" applyAlignment="0" applyProtection="0">
      <alignment vertical="center"/>
    </xf>
    <xf numFmtId="0" fontId="90" fillId="0" borderId="0">
      <alignment vertical="center"/>
    </xf>
    <xf numFmtId="0" fontId="30" fillId="0" borderId="0">
      <alignment vertical="center"/>
    </xf>
    <xf numFmtId="0" fontId="69" fillId="10" borderId="0" applyNumberFormat="0" applyBorder="0" applyAlignment="0" applyProtection="0">
      <alignment vertical="center"/>
    </xf>
    <xf numFmtId="0" fontId="69" fillId="53" borderId="0" applyNumberFormat="0" applyBorder="0" applyAlignment="0" applyProtection="0">
      <alignment vertical="center"/>
    </xf>
    <xf numFmtId="0" fontId="77" fillId="5" borderId="0" applyNumberFormat="0" applyBorder="0" applyAlignment="0" applyProtection="0">
      <alignment vertical="center"/>
    </xf>
    <xf numFmtId="0" fontId="64" fillId="5" borderId="0" applyNumberFormat="0" applyBorder="0" applyAlignment="0" applyProtection="0">
      <alignment vertical="center"/>
    </xf>
    <xf numFmtId="0" fontId="65" fillId="0" borderId="10" applyNumberFormat="0" applyFill="0" applyProtection="0">
      <alignment horizontal="left" vertical="center"/>
    </xf>
    <xf numFmtId="0" fontId="30" fillId="0" borderId="0">
      <alignment vertical="center"/>
    </xf>
    <xf numFmtId="0" fontId="69" fillId="53" borderId="0" applyNumberFormat="0" applyBorder="0" applyAlignment="0" applyProtection="0">
      <alignment vertical="center"/>
    </xf>
    <xf numFmtId="0" fontId="69" fillId="54" borderId="0" applyNumberFormat="0" applyBorder="0" applyAlignment="0" applyProtection="0">
      <alignment vertical="center"/>
    </xf>
    <xf numFmtId="0" fontId="100" fillId="32" borderId="0" applyNumberFormat="0" applyBorder="0" applyAlignment="0" applyProtection="0">
      <alignment vertical="center"/>
    </xf>
    <xf numFmtId="0" fontId="69" fillId="55" borderId="0" applyNumberFormat="0" applyBorder="0" applyAlignment="0" applyProtection="0">
      <alignment vertical="center"/>
    </xf>
    <xf numFmtId="0" fontId="80" fillId="19" borderId="0" applyNumberFormat="0" applyBorder="0" applyAlignment="0" applyProtection="0">
      <alignment vertical="center"/>
    </xf>
    <xf numFmtId="0" fontId="63" fillId="4" borderId="12" applyNumberFormat="0" applyAlignment="0" applyProtection="0">
      <alignment vertical="center"/>
    </xf>
    <xf numFmtId="0" fontId="29" fillId="10" borderId="0" applyNumberFormat="0" applyBorder="0" applyAlignment="0" applyProtection="0">
      <alignment vertical="center"/>
    </xf>
    <xf numFmtId="0" fontId="69" fillId="55" borderId="0" applyNumberFormat="0" applyBorder="0" applyAlignment="0" applyProtection="0">
      <alignment vertical="center"/>
    </xf>
    <xf numFmtId="0" fontId="69" fillId="8" borderId="0" applyNumberFormat="0" applyBorder="0" applyAlignment="0" applyProtection="0">
      <alignment vertical="center"/>
    </xf>
    <xf numFmtId="0" fontId="69" fillId="56" borderId="0" applyNumberFormat="0" applyBorder="0" applyAlignment="0" applyProtection="0">
      <alignment vertical="center"/>
    </xf>
    <xf numFmtId="0" fontId="69" fillId="51" borderId="0" applyNumberFormat="0" applyBorder="0" applyAlignment="0" applyProtection="0">
      <alignment vertical="center"/>
    </xf>
    <xf numFmtId="0" fontId="102" fillId="0" borderId="0" applyNumberFormat="0" applyFill="0" applyBorder="0" applyAlignment="0" applyProtection="0">
      <alignment vertical="center"/>
    </xf>
    <xf numFmtId="0" fontId="111" fillId="57" borderId="0" applyNumberFormat="0" applyBorder="0" applyAlignment="0" applyProtection="0">
      <alignment vertical="center"/>
    </xf>
    <xf numFmtId="0" fontId="111" fillId="58" borderId="0" applyNumberFormat="0" applyBorder="0" applyAlignment="0" applyProtection="0">
      <alignment vertical="center"/>
    </xf>
    <xf numFmtId="0" fontId="30" fillId="0" borderId="0">
      <alignment vertical="center"/>
    </xf>
    <xf numFmtId="0" fontId="102" fillId="0" borderId="0" applyNumberFormat="0" applyFill="0" applyBorder="0" applyAlignment="0" applyProtection="0">
      <alignment vertical="center"/>
    </xf>
    <xf numFmtId="0" fontId="111" fillId="58" borderId="0" applyNumberFormat="0" applyBorder="0" applyAlignment="0" applyProtection="0">
      <alignment vertical="center"/>
    </xf>
    <xf numFmtId="0" fontId="103" fillId="16" borderId="28" applyNumberFormat="0" applyAlignment="0" applyProtection="0">
      <alignment vertical="center"/>
    </xf>
    <xf numFmtId="43" fontId="0" fillId="0" borderId="0" applyFont="0" applyFill="0" applyBorder="0" applyAlignment="0" applyProtection="0">
      <alignment vertical="center"/>
    </xf>
    <xf numFmtId="0" fontId="70" fillId="9" borderId="0" applyNumberFormat="0" applyBorder="0" applyAlignment="0" applyProtection="0">
      <alignment vertical="center"/>
    </xf>
    <xf numFmtId="0" fontId="30" fillId="0" borderId="0">
      <alignment vertical="center"/>
    </xf>
    <xf numFmtId="0" fontId="71" fillId="11" borderId="0" applyNumberFormat="0" applyBorder="0" applyAlignment="0" applyProtection="0">
      <alignment vertical="center"/>
    </xf>
    <xf numFmtId="43" fontId="0" fillId="0" borderId="0" applyFont="0" applyFill="0" applyBorder="0" applyAlignment="0" applyProtection="0">
      <alignment vertical="center"/>
    </xf>
    <xf numFmtId="0" fontId="103" fillId="16" borderId="28" applyNumberFormat="0" applyAlignment="0" applyProtection="0">
      <alignment vertical="center"/>
    </xf>
    <xf numFmtId="43" fontId="0" fillId="0" borderId="0" applyFont="0" applyFill="0" applyBorder="0" applyAlignment="0" applyProtection="0">
      <alignment vertical="center"/>
    </xf>
    <xf numFmtId="0" fontId="70" fillId="16" borderId="0" applyNumberFormat="0" applyBorder="0" applyAlignment="0" applyProtection="0">
      <alignment vertical="center"/>
    </xf>
    <xf numFmtId="186" fontId="65" fillId="0" borderId="13" applyFill="0" applyProtection="0">
      <alignment horizontal="right" vertical="center"/>
    </xf>
    <xf numFmtId="0" fontId="63" fillId="4" borderId="12" applyNumberFormat="0" applyAlignment="0" applyProtection="0">
      <alignment vertical="center"/>
    </xf>
    <xf numFmtId="181" fontId="0" fillId="0" borderId="0" applyFont="0" applyFill="0" applyBorder="0" applyAlignment="0" applyProtection="0">
      <alignment vertical="center"/>
    </xf>
    <xf numFmtId="43" fontId="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112" fillId="0" borderId="0">
      <alignment vertical="center"/>
    </xf>
    <xf numFmtId="0" fontId="66" fillId="0" borderId="14" applyNumberFormat="0" applyFill="0" applyAlignment="0" applyProtection="0">
      <alignment vertical="center"/>
    </xf>
    <xf numFmtId="0" fontId="0" fillId="19" borderId="0" applyNumberFormat="0" applyBorder="0" applyAlignment="0" applyProtection="0">
      <alignment vertical="center"/>
    </xf>
    <xf numFmtId="0" fontId="30" fillId="0" borderId="0">
      <alignment vertical="center"/>
    </xf>
    <xf numFmtId="0" fontId="94" fillId="10" borderId="24" applyNumberFormat="0" applyAlignment="0" applyProtection="0">
      <alignment vertical="center"/>
    </xf>
    <xf numFmtId="0" fontId="0" fillId="19" borderId="0" applyNumberFormat="0" applyBorder="0" applyAlignment="0" applyProtection="0">
      <alignment vertical="center"/>
    </xf>
    <xf numFmtId="0" fontId="66" fillId="0" borderId="14" applyNumberFormat="0" applyFill="0" applyAlignment="0" applyProtection="0">
      <alignment vertical="center"/>
    </xf>
    <xf numFmtId="0" fontId="66" fillId="0" borderId="14" applyNumberFormat="0" applyFill="0" applyAlignment="0" applyProtection="0">
      <alignment vertical="center"/>
    </xf>
    <xf numFmtId="0" fontId="29" fillId="59" borderId="0" applyNumberFormat="0" applyBorder="0" applyAlignment="0" applyProtection="0">
      <alignment vertical="center"/>
    </xf>
    <xf numFmtId="0" fontId="30" fillId="0" borderId="0">
      <alignment vertical="center"/>
    </xf>
    <xf numFmtId="0" fontId="29" fillId="59" borderId="0" applyNumberFormat="0" applyBorder="0" applyAlignment="0" applyProtection="0">
      <alignment vertical="center"/>
    </xf>
    <xf numFmtId="0" fontId="0" fillId="59" borderId="0" applyNumberFormat="0" applyBorder="0" applyAlignment="0" applyProtection="0">
      <alignment vertical="center"/>
    </xf>
    <xf numFmtId="0" fontId="69" fillId="60" borderId="0" applyNumberFormat="0" applyBorder="0" applyAlignment="0" applyProtection="0">
      <alignment vertical="center"/>
    </xf>
    <xf numFmtId="0" fontId="66" fillId="0" borderId="14" applyNumberFormat="0" applyFill="0" applyAlignment="0" applyProtection="0">
      <alignment vertical="center"/>
    </xf>
    <xf numFmtId="0" fontId="66" fillId="0" borderId="14" applyNumberFormat="0" applyFill="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3" fillId="0" borderId="13" applyNumberFormat="0" applyFill="0" applyProtection="0">
      <alignment horizontal="center" vertical="center"/>
    </xf>
    <xf numFmtId="0" fontId="30" fillId="0" borderId="0">
      <alignment vertical="center"/>
    </xf>
    <xf numFmtId="0" fontId="66" fillId="0" borderId="14" applyNumberFormat="0" applyFill="0" applyAlignment="0" applyProtection="0">
      <alignment vertical="center"/>
    </xf>
    <xf numFmtId="0" fontId="102" fillId="0" borderId="0" applyNumberFormat="0" applyFill="0" applyBorder="0" applyAlignment="0" applyProtection="0">
      <alignment vertical="center"/>
    </xf>
    <xf numFmtId="0" fontId="66" fillId="0" borderId="14" applyNumberFormat="0" applyFill="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13" fillId="0" borderId="13" applyNumberFormat="0" applyFill="0" applyProtection="0">
      <alignment horizontal="lef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103" fillId="16" borderId="28" applyNumberFormat="0" applyAlignment="0" applyProtection="0">
      <alignment vertical="center"/>
    </xf>
    <xf numFmtId="0" fontId="103" fillId="16" borderId="28" applyNumberFormat="0" applyAlignment="0" applyProtection="0">
      <alignment vertical="center"/>
    </xf>
    <xf numFmtId="0" fontId="103" fillId="16" borderId="28" applyNumberFormat="0" applyAlignment="0" applyProtection="0">
      <alignment vertical="center"/>
    </xf>
    <xf numFmtId="0" fontId="70" fillId="9" borderId="0" applyNumberFormat="0" applyBorder="0" applyAlignment="0" applyProtection="0">
      <alignment vertical="center"/>
    </xf>
    <xf numFmtId="0" fontId="71" fillId="11" borderId="0" applyNumberFormat="0" applyBorder="0" applyAlignment="0" applyProtection="0">
      <alignment vertical="center"/>
    </xf>
    <xf numFmtId="0" fontId="103" fillId="16" borderId="28" applyNumberFormat="0" applyAlignment="0" applyProtection="0">
      <alignment vertical="center"/>
    </xf>
    <xf numFmtId="0" fontId="71" fillId="11" borderId="0" applyNumberFormat="0" applyBorder="0" applyAlignment="0" applyProtection="0">
      <alignment vertical="center"/>
    </xf>
    <xf numFmtId="0" fontId="103" fillId="16" borderId="28" applyNumberFormat="0" applyAlignment="0" applyProtection="0">
      <alignment vertical="center"/>
    </xf>
    <xf numFmtId="0" fontId="72" fillId="10" borderId="12" applyNumberFormat="0" applyAlignment="0" applyProtection="0">
      <alignment vertical="center"/>
    </xf>
    <xf numFmtId="0" fontId="100" fillId="32" borderId="0" applyNumberFormat="0" applyBorder="0" applyAlignment="0" applyProtection="0">
      <alignment vertical="center"/>
    </xf>
    <xf numFmtId="0" fontId="0" fillId="0" borderId="0">
      <alignment vertical="center"/>
    </xf>
    <xf numFmtId="0" fontId="72" fillId="10" borderId="12" applyNumberFormat="0" applyAlignment="0" applyProtection="0">
      <alignment vertical="center"/>
    </xf>
    <xf numFmtId="0" fontId="88" fillId="19" borderId="0" applyNumberFormat="0" applyBorder="0" applyAlignment="0" applyProtection="0">
      <alignment vertical="center"/>
    </xf>
    <xf numFmtId="0" fontId="100" fillId="32" borderId="0" applyNumberFormat="0" applyBorder="0" applyAlignment="0" applyProtection="0">
      <alignment vertical="center"/>
    </xf>
    <xf numFmtId="0" fontId="77" fillId="5" borderId="0" applyNumberFormat="0" applyBorder="0" applyAlignment="0" applyProtection="0">
      <alignment vertical="center"/>
    </xf>
    <xf numFmtId="0" fontId="0" fillId="55" borderId="0" applyNumberFormat="0" applyBorder="0" applyAlignment="0" applyProtection="0">
      <alignment vertical="center"/>
    </xf>
    <xf numFmtId="0" fontId="72" fillId="10" borderId="12" applyNumberFormat="0" applyAlignment="0" applyProtection="0">
      <alignment vertical="center"/>
    </xf>
    <xf numFmtId="0" fontId="69" fillId="55" borderId="0" applyNumberFormat="0" applyBorder="0" applyAlignment="0" applyProtection="0">
      <alignment vertical="center"/>
    </xf>
    <xf numFmtId="0" fontId="100" fillId="32" borderId="0" applyNumberFormat="0" applyBorder="0" applyAlignment="0" applyProtection="0">
      <alignment vertical="center"/>
    </xf>
    <xf numFmtId="0" fontId="69" fillId="56" borderId="0" applyNumberFormat="0" applyBorder="0" applyAlignment="0" applyProtection="0">
      <alignment vertical="center"/>
    </xf>
    <xf numFmtId="0" fontId="100" fillId="32" borderId="0" applyNumberFormat="0" applyBorder="0" applyAlignment="0" applyProtection="0">
      <alignment vertical="center"/>
    </xf>
    <xf numFmtId="9" fontId="30" fillId="0" borderId="0" applyFont="0" applyFill="0" applyBorder="0" applyAlignment="0" applyProtection="0">
      <alignment vertical="center"/>
    </xf>
    <xf numFmtId="0" fontId="72" fillId="10" borderId="12" applyNumberFormat="0" applyAlignment="0" applyProtection="0">
      <alignment vertical="center"/>
    </xf>
    <xf numFmtId="0" fontId="77" fillId="17" borderId="0" applyNumberFormat="0" applyBorder="0" applyAlignment="0" applyProtection="0">
      <alignment vertical="center"/>
    </xf>
    <xf numFmtId="0" fontId="72" fillId="10" borderId="12" applyNumberFormat="0" applyAlignment="0" applyProtection="0">
      <alignment vertical="center"/>
    </xf>
    <xf numFmtId="0" fontId="0" fillId="23" borderId="0" applyNumberFormat="0" applyBorder="0" applyAlignment="0" applyProtection="0">
      <alignment vertical="center"/>
    </xf>
    <xf numFmtId="0" fontId="77" fillId="5" borderId="0" applyNumberFormat="0" applyBorder="0" applyAlignment="0" applyProtection="0">
      <alignment vertical="center"/>
    </xf>
    <xf numFmtId="0" fontId="72" fillId="10" borderId="12" applyNumberFormat="0" applyAlignment="0" applyProtection="0">
      <alignment vertical="center"/>
    </xf>
    <xf numFmtId="0" fontId="30" fillId="0" borderId="0">
      <alignment vertical="center"/>
    </xf>
    <xf numFmtId="0" fontId="69" fillId="24" borderId="0" applyNumberFormat="0" applyBorder="0" applyAlignment="0" applyProtection="0">
      <alignment vertical="center"/>
    </xf>
    <xf numFmtId="0" fontId="72" fillId="10" borderId="12" applyNumberFormat="0" applyAlignment="0" applyProtection="0">
      <alignment vertical="center"/>
    </xf>
    <xf numFmtId="0" fontId="0" fillId="17" borderId="0" applyNumberFormat="0" applyBorder="0" applyAlignment="0" applyProtection="0">
      <alignment vertical="center"/>
    </xf>
    <xf numFmtId="0" fontId="29" fillId="18" borderId="0" applyNumberFormat="0" applyBorder="0" applyAlignment="0" applyProtection="0">
      <alignment vertical="center"/>
    </xf>
    <xf numFmtId="0" fontId="72" fillId="10" borderId="12" applyNumberFormat="0" applyAlignment="0" applyProtection="0">
      <alignment vertical="center"/>
    </xf>
    <xf numFmtId="0" fontId="72" fillId="10" borderId="12" applyNumberFormat="0" applyAlignment="0" applyProtection="0">
      <alignment vertical="center"/>
    </xf>
    <xf numFmtId="0" fontId="72" fillId="10" borderId="12" applyNumberFormat="0" applyAlignment="0" applyProtection="0">
      <alignment vertical="center"/>
    </xf>
    <xf numFmtId="0" fontId="73" fillId="0" borderId="16" applyNumberFormat="0" applyFill="0" applyAlignment="0" applyProtection="0">
      <alignment vertical="center"/>
    </xf>
    <xf numFmtId="0" fontId="30" fillId="0" borderId="0">
      <alignment vertical="center"/>
    </xf>
    <xf numFmtId="0" fontId="73" fillId="0" borderId="16" applyNumberFormat="0" applyFill="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73" fillId="0" borderId="16" applyNumberFormat="0" applyFill="0" applyAlignment="0" applyProtection="0">
      <alignment vertical="center"/>
    </xf>
    <xf numFmtId="4" fontId="0" fillId="0" borderId="0" applyFont="0" applyFill="0" applyBorder="0" applyAlignment="0" applyProtection="0">
      <alignment vertical="center"/>
    </xf>
    <xf numFmtId="0" fontId="73" fillId="0" borderId="16" applyNumberFormat="0" applyFill="0" applyAlignment="0" applyProtection="0">
      <alignment vertical="center"/>
    </xf>
    <xf numFmtId="0" fontId="30" fillId="0" borderId="0">
      <alignment vertical="center"/>
    </xf>
    <xf numFmtId="0" fontId="73" fillId="0" borderId="16" applyNumberFormat="0" applyFill="0" applyAlignment="0" applyProtection="0">
      <alignment vertical="center"/>
    </xf>
    <xf numFmtId="0" fontId="30" fillId="0" borderId="0">
      <alignment vertical="center"/>
    </xf>
    <xf numFmtId="0" fontId="73" fillId="0" borderId="16" applyNumberFormat="0" applyFill="0" applyAlignment="0" applyProtection="0">
      <alignment vertical="center"/>
    </xf>
    <xf numFmtId="0" fontId="30" fillId="0" borderId="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70" fillId="23" borderId="0" applyNumberFormat="0" applyBorder="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102" fillId="0" borderId="0" applyNumberFormat="0" applyFill="0" applyBorder="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94" fillId="10" borderId="24" applyNumberFormat="0" applyAlignment="0" applyProtection="0">
      <alignment vertical="center"/>
    </xf>
    <xf numFmtId="0" fontId="30" fillId="0" borderId="0">
      <alignment vertical="center"/>
    </xf>
    <xf numFmtId="0" fontId="104" fillId="0" borderId="0" applyNumberFormat="0" applyFill="0" applyBorder="0" applyAlignment="0" applyProtection="0">
      <alignment vertical="center"/>
    </xf>
    <xf numFmtId="0" fontId="73" fillId="0" borderId="16" applyNumberFormat="0" applyFill="0" applyAlignment="0" applyProtection="0">
      <alignment vertical="center"/>
    </xf>
    <xf numFmtId="0" fontId="103" fillId="16" borderId="28" applyNumberFormat="0" applyAlignment="0" applyProtection="0">
      <alignment vertical="center"/>
    </xf>
    <xf numFmtId="0" fontId="73" fillId="0" borderId="30" applyNumberFormat="0" applyFill="0" applyAlignment="0" applyProtection="0">
      <alignment vertical="center"/>
    </xf>
    <xf numFmtId="0" fontId="73" fillId="0" borderId="16" applyNumberFormat="0" applyFill="0" applyAlignment="0" applyProtection="0">
      <alignment vertical="center"/>
    </xf>
    <xf numFmtId="0" fontId="103" fillId="16" borderId="28" applyNumberFormat="0" applyAlignment="0" applyProtection="0">
      <alignment vertical="center"/>
    </xf>
    <xf numFmtId="0" fontId="103" fillId="16" borderId="28" applyNumberFormat="0" applyAlignment="0" applyProtection="0">
      <alignment vertical="center"/>
    </xf>
    <xf numFmtId="0" fontId="73" fillId="0" borderId="16" applyNumberFormat="0" applyFill="0" applyAlignment="0" applyProtection="0">
      <alignment vertical="center"/>
    </xf>
    <xf numFmtId="0" fontId="73" fillId="0" borderId="30" applyNumberFormat="0" applyFill="0" applyAlignment="0" applyProtection="0">
      <alignment vertical="center"/>
    </xf>
    <xf numFmtId="0" fontId="102" fillId="0" borderId="0" applyNumberFormat="0" applyFill="0" applyBorder="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73" fillId="0" borderId="16" applyNumberFormat="0" applyFill="0" applyAlignment="0" applyProtection="0">
      <alignment vertical="center"/>
    </xf>
    <xf numFmtId="0" fontId="30" fillId="0" borderId="0">
      <alignment vertical="center"/>
    </xf>
    <xf numFmtId="0" fontId="30" fillId="0" borderId="0">
      <alignment vertical="center"/>
    </xf>
    <xf numFmtId="0" fontId="0" fillId="18" borderId="18" applyNumberFormat="0" applyFont="0" applyAlignment="0" applyProtection="0">
      <alignment vertical="center"/>
    </xf>
    <xf numFmtId="0" fontId="64" fillId="5" borderId="0" applyNumberFormat="0" applyBorder="0" applyAlignment="0" applyProtection="0">
      <alignment vertical="center"/>
    </xf>
    <xf numFmtId="0" fontId="0" fillId="18" borderId="18" applyNumberFormat="0" applyFont="0" applyAlignment="0" applyProtection="0">
      <alignment vertical="center"/>
    </xf>
    <xf numFmtId="0" fontId="29" fillId="59" borderId="0" applyNumberFormat="0" applyBorder="0" applyAlignment="0" applyProtection="0">
      <alignment vertical="center"/>
    </xf>
    <xf numFmtId="0" fontId="114" fillId="61" borderId="31">
      <alignment vertical="center"/>
      <protection locked="0"/>
    </xf>
    <xf numFmtId="0" fontId="69" fillId="62" borderId="0" applyNumberFormat="0" applyBorder="0" applyAlignment="0" applyProtection="0">
      <alignment vertical="center"/>
    </xf>
    <xf numFmtId="0" fontId="70" fillId="52" borderId="0" applyNumberFormat="0" applyBorder="0" applyAlignment="0" applyProtection="0">
      <alignment vertical="center"/>
    </xf>
    <xf numFmtId="0" fontId="64" fillId="5" borderId="0" applyNumberFormat="0" applyBorder="0" applyAlignment="0" applyProtection="0">
      <alignment vertical="center"/>
    </xf>
    <xf numFmtId="0" fontId="0" fillId="0" borderId="0">
      <alignment vertical="center"/>
    </xf>
    <xf numFmtId="0" fontId="0" fillId="18" borderId="18" applyNumberFormat="0" applyFont="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0" fontId="100" fillId="32" borderId="0" applyNumberFormat="0" applyBorder="0" applyAlignment="0" applyProtection="0">
      <alignment vertical="center"/>
    </xf>
    <xf numFmtId="0" fontId="30" fillId="0" borderId="0">
      <alignment vertical="center"/>
    </xf>
    <xf numFmtId="0" fontId="29" fillId="18" borderId="0" applyNumberFormat="0" applyBorder="0" applyAlignment="0" applyProtection="0">
      <alignment vertical="center"/>
    </xf>
    <xf numFmtId="0" fontId="73" fillId="0" borderId="16" applyNumberFormat="0" applyFill="0" applyAlignment="0" applyProtection="0">
      <alignment vertical="center"/>
    </xf>
    <xf numFmtId="0" fontId="77" fillId="17" borderId="0" applyNumberFormat="0" applyBorder="0" applyAlignment="0" applyProtection="0">
      <alignment vertical="center"/>
    </xf>
    <xf numFmtId="0" fontId="82" fillId="0" borderId="0" applyNumberFormat="0" applyFill="0" applyBorder="0" applyAlignment="0" applyProtection="0">
      <alignment vertical="center"/>
    </xf>
    <xf numFmtId="0" fontId="29" fillId="59" borderId="0" applyNumberFormat="0" applyBorder="0" applyAlignment="0" applyProtection="0">
      <alignment vertical="center"/>
    </xf>
    <xf numFmtId="0" fontId="77" fillId="17" borderId="0" applyNumberFormat="0" applyBorder="0" applyAlignment="0" applyProtection="0">
      <alignment vertical="center"/>
    </xf>
    <xf numFmtId="0" fontId="0" fillId="18" borderId="18" applyNumberFormat="0" applyFont="0" applyAlignment="0" applyProtection="0">
      <alignment vertical="center"/>
    </xf>
    <xf numFmtId="0" fontId="115" fillId="0" borderId="1">
      <alignment horizontal="left" vertical="center"/>
    </xf>
    <xf numFmtId="0" fontId="70" fillId="9" borderId="0" applyNumberFormat="0" applyBorder="0" applyAlignment="0" applyProtection="0">
      <alignment vertical="center"/>
    </xf>
    <xf numFmtId="43" fontId="0" fillId="0" borderId="0" applyFont="0" applyFill="0" applyBorder="0" applyAlignment="0" applyProtection="0">
      <alignment vertical="center"/>
    </xf>
    <xf numFmtId="0" fontId="82" fillId="0" borderId="0" applyNumberFormat="0" applyFill="0" applyBorder="0" applyAlignment="0" applyProtection="0">
      <alignment vertical="center"/>
    </xf>
    <xf numFmtId="0" fontId="77" fillId="17" borderId="0" applyNumberFormat="0" applyBorder="0" applyAlignment="0" applyProtection="0">
      <alignment vertical="center"/>
    </xf>
    <xf numFmtId="0" fontId="77" fillId="17" borderId="0" applyNumberFormat="0" applyBorder="0" applyAlignment="0" applyProtection="0">
      <alignment vertical="center"/>
    </xf>
    <xf numFmtId="186" fontId="65" fillId="0" borderId="13" applyFill="0" applyProtection="0">
      <alignment horizontal="right" vertical="center"/>
    </xf>
    <xf numFmtId="0" fontId="70" fillId="16" borderId="0" applyNumberFormat="0" applyBorder="0" applyAlignment="0" applyProtection="0">
      <alignment vertical="center"/>
    </xf>
    <xf numFmtId="0" fontId="77" fillId="17" borderId="0" applyNumberFormat="0" applyBorder="0" applyAlignment="0" applyProtection="0">
      <alignment vertical="center"/>
    </xf>
    <xf numFmtId="0" fontId="110" fillId="0" borderId="0" applyNumberFormat="0" applyFill="0" applyBorder="0" applyAlignment="0" applyProtection="0">
      <alignment vertical="top"/>
      <protection locked="0"/>
    </xf>
    <xf numFmtId="0" fontId="113" fillId="0" borderId="13" applyNumberFormat="0" applyFill="0" applyProtection="0">
      <alignment horizontal="left" vertical="center"/>
    </xf>
    <xf numFmtId="0" fontId="77" fillId="17" borderId="0" applyNumberFormat="0" applyBorder="0" applyAlignment="0" applyProtection="0">
      <alignment vertical="center"/>
    </xf>
    <xf numFmtId="0" fontId="30" fillId="0" borderId="0">
      <alignment vertical="center"/>
    </xf>
    <xf numFmtId="0" fontId="69" fillId="60" borderId="0" applyNumberFormat="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49" fontId="116" fillId="0" borderId="2">
      <alignment horizontal="left" vertical="center" wrapText="1"/>
    </xf>
    <xf numFmtId="0" fontId="29" fillId="5" borderId="0" applyNumberFormat="0" applyBorder="0" applyAlignment="0" applyProtection="0">
      <alignment vertical="center"/>
    </xf>
    <xf numFmtId="191" fontId="30" fillId="0" borderId="0" applyFont="0" applyFill="0" applyBorder="0" applyAlignment="0" applyProtection="0">
      <alignment vertical="center"/>
    </xf>
    <xf numFmtId="0" fontId="70" fillId="10" borderId="0" applyNumberFormat="0" applyBorder="0" applyAlignment="0" applyProtection="0">
      <alignment vertical="center"/>
    </xf>
    <xf numFmtId="0" fontId="64" fillId="17"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30" fillId="0" borderId="0">
      <alignment vertical="center"/>
    </xf>
    <xf numFmtId="0" fontId="77" fillId="5" borderId="0" applyNumberFormat="0" applyBorder="0" applyAlignment="0" applyProtection="0">
      <alignment vertical="center"/>
    </xf>
    <xf numFmtId="0" fontId="29" fillId="59"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110" fillId="0" borderId="0" applyNumberFormat="0" applyFill="0" applyBorder="0" applyAlignment="0" applyProtection="0">
      <alignment vertical="top"/>
      <protection locked="0"/>
    </xf>
    <xf numFmtId="186" fontId="65" fillId="0" borderId="13" applyFill="0" applyProtection="0">
      <alignment horizontal="right" vertical="center"/>
    </xf>
    <xf numFmtId="0" fontId="110" fillId="0" borderId="0" applyNumberFormat="0" applyFill="0" applyBorder="0" applyAlignment="0" applyProtection="0">
      <alignment vertical="top"/>
      <protection locked="0"/>
    </xf>
    <xf numFmtId="0" fontId="70" fillId="16" borderId="0" applyNumberFormat="0" applyBorder="0" applyAlignment="0" applyProtection="0">
      <alignment vertical="center"/>
    </xf>
    <xf numFmtId="186" fontId="65" fillId="0" borderId="13" applyFill="0" applyProtection="0">
      <alignment horizontal="right" vertical="center"/>
    </xf>
    <xf numFmtId="0" fontId="29" fillId="59" borderId="0" applyNumberFormat="0" applyBorder="0" applyAlignment="0" applyProtection="0">
      <alignment vertical="center"/>
    </xf>
    <xf numFmtId="0" fontId="110" fillId="0" borderId="0" applyNumberFormat="0" applyFill="0" applyBorder="0" applyAlignment="0" applyProtection="0">
      <alignment vertical="top"/>
      <protection locked="0"/>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1" fontId="65" fillId="0" borderId="13" applyFill="0" applyProtection="0">
      <alignment horizontal="center" vertical="center"/>
    </xf>
    <xf numFmtId="0" fontId="30" fillId="0" borderId="0">
      <alignment vertical="center"/>
    </xf>
    <xf numFmtId="0" fontId="30" fillId="0" borderId="0">
      <alignment vertical="center"/>
    </xf>
    <xf numFmtId="0" fontId="72" fillId="10" borderId="12" applyNumberFormat="0" applyAlignment="0" applyProtection="0">
      <alignment vertical="center"/>
    </xf>
    <xf numFmtId="0" fontId="70" fillId="52" borderId="0" applyNumberFormat="0" applyBorder="0" applyAlignment="0" applyProtection="0">
      <alignment vertical="center"/>
    </xf>
    <xf numFmtId="0" fontId="115" fillId="0" borderId="1">
      <alignment horizontal="left" vertical="center"/>
    </xf>
    <xf numFmtId="0" fontId="115" fillId="0" borderId="1">
      <alignment horizontal="left" vertical="center"/>
    </xf>
    <xf numFmtId="0" fontId="65" fillId="0" borderId="10" applyNumberFormat="0" applyFill="0" applyProtection="0">
      <alignment horizontal="left" vertical="center"/>
    </xf>
    <xf numFmtId="0" fontId="70" fillId="9" borderId="0" applyNumberFormat="0" applyBorder="0" applyAlignment="0" applyProtection="0">
      <alignment vertical="center"/>
    </xf>
    <xf numFmtId="15" fontId="112" fillId="0" borderId="0">
      <alignment vertical="center"/>
    </xf>
    <xf numFmtId="0" fontId="0" fillId="18" borderId="18" applyNumberFormat="0" applyFont="0" applyAlignment="0" applyProtection="0">
      <alignment vertical="center"/>
    </xf>
    <xf numFmtId="0" fontId="115" fillId="0" borderId="1">
      <alignment horizontal="left" vertical="center"/>
    </xf>
    <xf numFmtId="0" fontId="0" fillId="0" borderId="0">
      <alignment vertical="center"/>
    </xf>
    <xf numFmtId="0" fontId="30" fillId="0" borderId="0">
      <alignment vertical="center"/>
    </xf>
    <xf numFmtId="0" fontId="90" fillId="0" borderId="0" applyAlignment="0"/>
    <xf numFmtId="0" fontId="0" fillId="0" borderId="0">
      <alignment vertical="center"/>
    </xf>
    <xf numFmtId="0" fontId="0" fillId="0" borderId="0">
      <alignment vertical="center"/>
    </xf>
    <xf numFmtId="0" fontId="77" fillId="17" borderId="0" applyNumberFormat="0" applyBorder="0" applyAlignment="0" applyProtection="0">
      <alignment vertical="center"/>
    </xf>
    <xf numFmtId="0" fontId="66" fillId="0" borderId="14" applyNumberFormat="0" applyFill="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9" fillId="50" borderId="0" applyNumberFormat="0" applyBorder="0" applyAlignment="0" applyProtection="0">
      <alignment vertical="center"/>
    </xf>
    <xf numFmtId="0" fontId="70" fillId="52" borderId="0" applyNumberFormat="0" applyBorder="0" applyAlignment="0" applyProtection="0">
      <alignment vertical="center"/>
    </xf>
    <xf numFmtId="0" fontId="30" fillId="0" borderId="0">
      <alignment vertical="center"/>
    </xf>
    <xf numFmtId="0" fontId="30" fillId="0" borderId="0">
      <alignment vertical="center"/>
    </xf>
    <xf numFmtId="43" fontId="0" fillId="0" borderId="0" applyFont="0" applyFill="0" applyBorder="0" applyAlignment="0" applyProtection="0">
      <alignment vertical="center"/>
    </xf>
    <xf numFmtId="0" fontId="30" fillId="0" borderId="0">
      <alignment vertical="center"/>
    </xf>
    <xf numFmtId="0" fontId="90" fillId="0" borderId="0">
      <alignment vertical="center"/>
    </xf>
    <xf numFmtId="0" fontId="0" fillId="0" borderId="0">
      <alignment vertical="center"/>
    </xf>
    <xf numFmtId="0" fontId="30" fillId="0" borderId="0">
      <alignment vertical="center"/>
    </xf>
    <xf numFmtId="0" fontId="94" fillId="10" borderId="24" applyNumberFormat="0" applyAlignment="0" applyProtection="0">
      <alignment vertical="center"/>
    </xf>
    <xf numFmtId="0" fontId="30" fillId="0" borderId="0">
      <alignment vertical="center"/>
    </xf>
    <xf numFmtId="0" fontId="103" fillId="16" borderId="28" applyNumberFormat="0" applyAlignment="0" applyProtection="0">
      <alignment vertical="center"/>
    </xf>
    <xf numFmtId="0" fontId="30" fillId="0" borderId="0">
      <alignment vertical="center"/>
    </xf>
    <xf numFmtId="0" fontId="30" fillId="0" borderId="0">
      <alignment vertical="center"/>
    </xf>
    <xf numFmtId="0" fontId="113" fillId="0" borderId="13" applyNumberFormat="0" applyFill="0" applyProtection="0">
      <alignment horizontal="center" vertical="center"/>
    </xf>
    <xf numFmtId="0" fontId="30" fillId="0" borderId="0">
      <alignment vertical="center"/>
    </xf>
    <xf numFmtId="0" fontId="111" fillId="63" borderId="0" applyNumberFormat="0" applyBorder="0" applyAlignment="0" applyProtection="0">
      <alignment vertical="center"/>
    </xf>
    <xf numFmtId="0" fontId="30" fillId="0" borderId="0">
      <alignment vertical="center"/>
    </xf>
    <xf numFmtId="0" fontId="70"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8" fillId="0" borderId="0" applyNumberFormat="0" applyFill="0" applyBorder="0" applyAlignment="0" applyProtection="0">
      <alignment vertical="top"/>
      <protection locked="0"/>
    </xf>
    <xf numFmtId="49" fontId="30" fillId="0" borderId="0" applyFont="0" applyFill="0" applyBorder="0" applyAlignment="0" applyProtection="0">
      <alignment vertical="center"/>
    </xf>
    <xf numFmtId="0" fontId="70" fillId="9" borderId="0" applyNumberFormat="0" applyBorder="0" applyAlignment="0" applyProtection="0">
      <alignment vertical="center"/>
    </xf>
    <xf numFmtId="0" fontId="100" fillId="32" borderId="0" applyNumberFormat="0" applyBorder="0" applyAlignment="0" applyProtection="0">
      <alignment vertical="center"/>
    </xf>
    <xf numFmtId="0" fontId="30" fillId="0" borderId="0">
      <alignment vertical="center"/>
    </xf>
    <xf numFmtId="0" fontId="117" fillId="0" borderId="32" applyNumberFormat="0" applyFill="0" applyAlignment="0" applyProtection="0">
      <alignment vertical="center"/>
    </xf>
    <xf numFmtId="0" fontId="100" fillId="32" borderId="0" applyNumberFormat="0" applyBorder="0" applyAlignment="0" applyProtection="0">
      <alignment vertical="center"/>
    </xf>
    <xf numFmtId="0" fontId="0" fillId="0" borderId="0">
      <alignment vertical="center"/>
    </xf>
    <xf numFmtId="0" fontId="30" fillId="0" borderId="0">
      <alignment vertical="center"/>
    </xf>
    <xf numFmtId="0" fontId="94" fillId="10" borderId="24" applyNumberFormat="0" applyAlignment="0" applyProtection="0">
      <alignment vertical="center"/>
    </xf>
    <xf numFmtId="0" fontId="0" fillId="0" borderId="0">
      <alignment vertical="center"/>
    </xf>
    <xf numFmtId="0" fontId="0" fillId="0" borderId="0">
      <alignment vertical="center"/>
    </xf>
    <xf numFmtId="0" fontId="63" fillId="4" borderId="12" applyNumberFormat="0" applyAlignment="0" applyProtection="0">
      <alignment vertical="center"/>
    </xf>
    <xf numFmtId="0" fontId="0" fillId="0" borderId="0">
      <alignment vertical="center"/>
    </xf>
    <xf numFmtId="0" fontId="103" fillId="16" borderId="28" applyNumberFormat="0" applyAlignment="0" applyProtection="0">
      <alignment vertical="center"/>
    </xf>
    <xf numFmtId="0" fontId="30" fillId="0" borderId="0">
      <alignment vertical="center"/>
    </xf>
    <xf numFmtId="0" fontId="69" fillId="24" borderId="0" applyNumberFormat="0" applyBorder="0" applyAlignment="0" applyProtection="0">
      <alignment vertical="center"/>
    </xf>
    <xf numFmtId="0" fontId="30" fillId="0" borderId="0">
      <alignment vertical="center"/>
    </xf>
    <xf numFmtId="0" fontId="30" fillId="0" borderId="0">
      <alignment vertical="center"/>
    </xf>
    <xf numFmtId="9" fontId="30" fillId="0" borderId="0" applyFont="0" applyFill="0" applyBorder="0" applyAlignment="0" applyProtection="0">
      <alignment vertical="center"/>
    </xf>
    <xf numFmtId="0" fontId="30" fillId="0" borderId="0">
      <alignment vertical="center"/>
    </xf>
    <xf numFmtId="189" fontId="0"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03" fillId="16" borderId="28" applyNumberFormat="0" applyAlignment="0" applyProtection="0">
      <alignment vertical="center"/>
    </xf>
    <xf numFmtId="0" fontId="94" fillId="10" borderId="24" applyNumberFormat="0" applyAlignment="0" applyProtection="0">
      <alignment vertical="center"/>
    </xf>
    <xf numFmtId="0" fontId="64" fillId="5" borderId="0" applyNumberFormat="0" applyBorder="0" applyAlignment="0" applyProtection="0">
      <alignment vertical="center"/>
    </xf>
    <xf numFmtId="0" fontId="63" fillId="4" borderId="12"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102"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18" borderId="18" applyNumberFormat="0" applyFont="0" applyAlignment="0" applyProtection="0">
      <alignment vertical="center"/>
    </xf>
    <xf numFmtId="1" fontId="65" fillId="0" borderId="13" applyFill="0" applyProtection="0">
      <alignment horizontal="center" vertical="center"/>
    </xf>
    <xf numFmtId="0" fontId="30" fillId="0" borderId="0">
      <alignment vertical="center"/>
    </xf>
    <xf numFmtId="0" fontId="30" fillId="0" borderId="0">
      <alignment vertical="center"/>
    </xf>
    <xf numFmtId="1" fontId="65" fillId="0" borderId="13" applyFill="0" applyProtection="0">
      <alignment horizontal="center"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63" fillId="4" borderId="12" applyNumberFormat="0" applyAlignment="0" applyProtection="0">
      <alignment vertical="center"/>
    </xf>
    <xf numFmtId="9" fontId="30" fillId="0" borderId="0" applyFont="0" applyFill="0" applyBorder="0" applyAlignment="0" applyProtection="0">
      <alignment vertical="center"/>
    </xf>
    <xf numFmtId="0" fontId="63" fillId="4" borderId="12" applyNumberFormat="0" applyAlignment="0" applyProtection="0">
      <alignment vertical="center"/>
    </xf>
    <xf numFmtId="0" fontId="100" fillId="32" borderId="0" applyNumberFormat="0" applyBorder="0" applyAlignment="0" applyProtection="0">
      <alignment vertical="center"/>
    </xf>
    <xf numFmtId="0" fontId="30" fillId="0" borderId="0">
      <alignment vertical="center"/>
    </xf>
    <xf numFmtId="0" fontId="30" fillId="0" borderId="0">
      <alignment vertical="center"/>
    </xf>
    <xf numFmtId="0" fontId="77" fillId="5" borderId="0" applyNumberFormat="0" applyBorder="0" applyAlignment="0" applyProtection="0">
      <alignment vertical="center"/>
    </xf>
    <xf numFmtId="0" fontId="30" fillId="0" borderId="0">
      <alignment vertical="center"/>
    </xf>
    <xf numFmtId="0" fontId="100" fillId="32" borderId="0" applyNumberFormat="0" applyBorder="0" applyAlignment="0" applyProtection="0">
      <alignment vertical="center"/>
    </xf>
    <xf numFmtId="0" fontId="69" fillId="64" borderId="0" applyNumberFormat="0" applyBorder="0" applyAlignment="0" applyProtection="0">
      <alignment vertical="center"/>
    </xf>
    <xf numFmtId="0" fontId="0" fillId="18" borderId="18" applyNumberFormat="0" applyFont="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30" fillId="0" borderId="0"/>
    <xf numFmtId="0" fontId="118" fillId="0" borderId="0" applyNumberFormat="0" applyFill="0" applyBorder="0" applyAlignment="0" applyProtection="0">
      <alignment vertical="center"/>
    </xf>
    <xf numFmtId="0" fontId="30" fillId="0" borderId="0">
      <alignment vertical="center"/>
    </xf>
    <xf numFmtId="0" fontId="30" fillId="0" borderId="0">
      <alignment vertical="center"/>
    </xf>
    <xf numFmtId="0" fontId="0" fillId="18" borderId="18" applyNumberFormat="0" applyFont="0" applyAlignment="0" applyProtection="0">
      <alignment vertical="center"/>
    </xf>
    <xf numFmtId="0" fontId="30" fillId="0" borderId="0">
      <alignment vertical="center"/>
    </xf>
    <xf numFmtId="0" fontId="0" fillId="0" borderId="0">
      <alignment vertical="center"/>
    </xf>
    <xf numFmtId="0" fontId="0" fillId="5" borderId="0" applyNumberFormat="0" applyBorder="0" applyAlignment="0" applyProtection="0">
      <alignment vertical="center"/>
    </xf>
    <xf numFmtId="0" fontId="66" fillId="0" borderId="14" applyNumberFormat="0" applyFill="0" applyAlignment="0" applyProtection="0">
      <alignment vertical="center"/>
    </xf>
    <xf numFmtId="0" fontId="103" fillId="16" borderId="28" applyNumberFormat="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90" fillId="0" borderId="0">
      <alignment vertical="center"/>
    </xf>
    <xf numFmtId="0" fontId="71" fillId="11"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19" fillId="0" borderId="0" applyNumberFormat="0" applyFill="0" applyBorder="0" applyAlignment="0" applyProtection="0">
      <alignment vertical="top"/>
      <protection locked="0"/>
    </xf>
    <xf numFmtId="0" fontId="30" fillId="0" borderId="0">
      <alignment vertical="center"/>
    </xf>
    <xf numFmtId="0" fontId="90" fillId="0" borderId="0">
      <alignment vertical="center"/>
    </xf>
    <xf numFmtId="0" fontId="30" fillId="0" borderId="0">
      <alignment vertical="center"/>
    </xf>
    <xf numFmtId="0" fontId="112" fillId="0" borderId="0">
      <alignment vertical="center"/>
    </xf>
    <xf numFmtId="0" fontId="63" fillId="4" borderId="12" applyNumberFormat="0" applyAlignment="0" applyProtection="0">
      <alignment vertical="center"/>
    </xf>
    <xf numFmtId="0" fontId="71" fillId="11" borderId="0" applyNumberFormat="0" applyBorder="0" applyAlignment="0" applyProtection="0">
      <alignment vertical="center"/>
    </xf>
    <xf numFmtId="0" fontId="30" fillId="0" borderId="0">
      <alignment vertical="center"/>
    </xf>
    <xf numFmtId="0" fontId="71" fillId="11" borderId="0" applyNumberFormat="0" applyBorder="0" applyAlignment="0" applyProtection="0">
      <alignment vertical="center"/>
    </xf>
    <xf numFmtId="0" fontId="63" fillId="4" borderId="12" applyNumberFormat="0" applyAlignment="0" applyProtection="0">
      <alignment vertical="center"/>
    </xf>
    <xf numFmtId="0" fontId="30" fillId="0" borderId="0">
      <alignment vertical="center"/>
    </xf>
    <xf numFmtId="0" fontId="102" fillId="0" borderId="0" applyNumberFormat="0" applyFill="0" applyBorder="0" applyAlignment="0" applyProtection="0">
      <alignment vertical="center"/>
    </xf>
    <xf numFmtId="0" fontId="0" fillId="0" borderId="0">
      <alignment vertical="center"/>
    </xf>
    <xf numFmtId="9" fontId="30" fillId="0" borderId="0" applyFont="0" applyFill="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0" fillId="0" borderId="0">
      <alignment vertical="center"/>
    </xf>
    <xf numFmtId="0" fontId="71" fillId="11" borderId="0" applyNumberFormat="0" applyBorder="0" applyAlignment="0" applyProtection="0">
      <alignment vertical="center"/>
    </xf>
    <xf numFmtId="0" fontId="30" fillId="0" borderId="0">
      <alignment vertical="center"/>
    </xf>
    <xf numFmtId="0" fontId="100" fillId="32" borderId="0" applyNumberFormat="0" applyBorder="0" applyAlignment="0" applyProtection="0">
      <alignment vertical="center"/>
    </xf>
    <xf numFmtId="0" fontId="29" fillId="18" borderId="0" applyNumberFormat="0" applyBorder="0" applyAlignment="0" applyProtection="0">
      <alignment vertical="center"/>
    </xf>
    <xf numFmtId="0" fontId="30" fillId="0" borderId="0">
      <alignment vertical="center"/>
    </xf>
    <xf numFmtId="0" fontId="72" fillId="10" borderId="12" applyNumberFormat="0" applyAlignment="0" applyProtection="0">
      <alignment vertical="center"/>
    </xf>
    <xf numFmtId="0" fontId="71" fillId="11" borderId="0" applyNumberFormat="0" applyBorder="0" applyAlignment="0" applyProtection="0">
      <alignment vertical="center"/>
    </xf>
    <xf numFmtId="0" fontId="88" fillId="11" borderId="0" applyNumberFormat="0" applyBorder="0" applyAlignment="0" applyProtection="0">
      <alignment vertical="center"/>
    </xf>
    <xf numFmtId="0" fontId="88" fillId="11" borderId="0" applyNumberFormat="0" applyBorder="0" applyAlignment="0" applyProtection="0">
      <alignment vertical="center"/>
    </xf>
    <xf numFmtId="0" fontId="102" fillId="0" borderId="0" applyNumberFormat="0" applyFill="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1" borderId="0" applyNumberFormat="0" applyBorder="0" applyAlignment="0" applyProtection="0">
      <alignment vertical="center"/>
    </xf>
    <xf numFmtId="0" fontId="102" fillId="0" borderId="0" applyNumberFormat="0" applyFill="0" applyBorder="0" applyAlignment="0" applyProtection="0">
      <alignment vertical="center"/>
    </xf>
    <xf numFmtId="0" fontId="71" fillId="19" borderId="0" applyNumberFormat="0" applyBorder="0" applyAlignment="0" applyProtection="0">
      <alignment vertical="center"/>
    </xf>
    <xf numFmtId="0" fontId="66" fillId="0" borderId="14" applyNumberFormat="0" applyFill="0" applyAlignment="0" applyProtection="0">
      <alignment vertical="center"/>
    </xf>
    <xf numFmtId="0" fontId="71" fillId="19" borderId="0" applyNumberFormat="0" applyBorder="0" applyAlignment="0" applyProtection="0">
      <alignment vertical="center"/>
    </xf>
    <xf numFmtId="0" fontId="73" fillId="0" borderId="16" applyNumberFormat="0" applyFill="0" applyAlignment="0" applyProtection="0">
      <alignment vertical="center"/>
    </xf>
    <xf numFmtId="0" fontId="103" fillId="16" borderId="28" applyNumberFormat="0" applyAlignment="0" applyProtection="0">
      <alignment vertical="center"/>
    </xf>
    <xf numFmtId="0" fontId="72" fillId="10" borderId="12" applyNumberFormat="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71" fillId="19" borderId="0" applyNumberFormat="0" applyBorder="0" applyAlignment="0" applyProtection="0">
      <alignment vertical="center"/>
    </xf>
    <xf numFmtId="0" fontId="82" fillId="0" borderId="0" applyNumberFormat="0" applyFill="0" applyBorder="0" applyAlignment="0" applyProtection="0">
      <alignment vertical="center"/>
    </xf>
    <xf numFmtId="0" fontId="71" fillId="19" borderId="0" applyNumberFormat="0" applyBorder="0" applyAlignment="0" applyProtection="0">
      <alignment vertical="center"/>
    </xf>
    <xf numFmtId="0" fontId="82" fillId="0" borderId="0" applyNumberFormat="0" applyFill="0" applyBorder="0" applyAlignment="0" applyProtection="0">
      <alignment vertical="center"/>
    </xf>
    <xf numFmtId="0" fontId="30" fillId="0" borderId="0">
      <alignment vertical="center"/>
    </xf>
    <xf numFmtId="0" fontId="113" fillId="0" borderId="13" applyNumberFormat="0" applyFill="0" applyProtection="0">
      <alignment horizontal="center" vertical="center"/>
    </xf>
    <xf numFmtId="0" fontId="30" fillId="0" borderId="0">
      <alignment vertical="center"/>
    </xf>
    <xf numFmtId="0" fontId="113" fillId="0" borderId="13" applyNumberFormat="0" applyFill="0" applyProtection="0">
      <alignment horizontal="center" vertical="center"/>
    </xf>
    <xf numFmtId="0" fontId="30" fillId="0" borderId="0">
      <alignment vertical="center"/>
    </xf>
    <xf numFmtId="0" fontId="30" fillId="0" borderId="0">
      <alignment vertical="center"/>
    </xf>
    <xf numFmtId="0" fontId="113" fillId="0" borderId="13" applyNumberFormat="0" applyFill="0" applyProtection="0">
      <alignment horizontal="center" vertical="center"/>
    </xf>
    <xf numFmtId="0" fontId="30" fillId="0" borderId="0" applyFont="0" applyFill="0" applyBorder="0" applyAlignment="0" applyProtection="0">
      <alignment vertical="center"/>
    </xf>
    <xf numFmtId="195" fontId="109" fillId="0" borderId="0">
      <alignment vertical="center"/>
    </xf>
    <xf numFmtId="0" fontId="70" fillId="16" borderId="0" applyNumberFormat="0" applyBorder="0" applyAlignment="0" applyProtection="0">
      <alignment vertical="center"/>
    </xf>
    <xf numFmtId="0" fontId="116" fillId="0" borderId="0">
      <alignment vertical="center"/>
    </xf>
    <xf numFmtId="9" fontId="30" fillId="0" borderId="0" applyFont="0" applyFill="0" applyBorder="0" applyAlignment="0" applyProtection="0">
      <alignment vertical="center"/>
    </xf>
    <xf numFmtId="15" fontId="112" fillId="0" borderId="0">
      <alignment vertical="center"/>
    </xf>
    <xf numFmtId="0" fontId="30" fillId="0" borderId="0">
      <alignment vertical="center"/>
    </xf>
    <xf numFmtId="0" fontId="70" fillId="52" borderId="0" applyNumberFormat="0" applyBorder="0" applyAlignment="0" applyProtection="0">
      <alignment vertical="center"/>
    </xf>
    <xf numFmtId="0" fontId="70" fillId="52" borderId="0" applyNumberFormat="0" applyBorder="0" applyAlignment="0" applyProtection="0">
      <alignment vertical="center"/>
    </xf>
    <xf numFmtId="185" fontId="30" fillId="0" borderId="0" applyFont="0" applyFill="0" applyProtection="0">
      <alignment vertical="center"/>
    </xf>
    <xf numFmtId="0" fontId="70" fillId="9" borderId="0" applyNumberFormat="0" applyBorder="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70" fillId="9" borderId="0" applyNumberFormat="0" applyBorder="0" applyAlignment="0" applyProtection="0">
      <alignment vertical="center"/>
    </xf>
    <xf numFmtId="0" fontId="30" fillId="0" borderId="0">
      <alignment vertical="center"/>
    </xf>
    <xf numFmtId="0" fontId="113" fillId="0" borderId="13" applyNumberFormat="0" applyFill="0" applyProtection="0">
      <alignment horizontal="center" vertical="center"/>
    </xf>
    <xf numFmtId="0" fontId="95" fillId="0" borderId="29" applyNumberFormat="0" applyFill="0" applyAlignment="0" applyProtection="0">
      <alignment vertical="center"/>
    </xf>
    <xf numFmtId="0" fontId="0" fillId="18" borderId="18" applyNumberFormat="0" applyFont="0" applyAlignment="0" applyProtection="0">
      <alignment vertical="center"/>
    </xf>
    <xf numFmtId="0" fontId="120" fillId="0" borderId="10" applyNumberFormat="0" applyFill="0" applyProtection="0">
      <alignment horizontal="center" vertical="center"/>
    </xf>
    <xf numFmtId="0" fontId="30" fillId="0" borderId="0">
      <alignment vertical="center"/>
    </xf>
    <xf numFmtId="0" fontId="69" fillId="51" borderId="0" applyNumberFormat="0" applyBorder="0" applyAlignment="0" applyProtection="0">
      <alignment vertical="center"/>
    </xf>
    <xf numFmtId="0" fontId="30" fillId="0" borderId="0" applyNumberFormat="0" applyFill="0" applyBorder="0" applyAlignment="0" applyProtection="0">
      <alignment vertical="center"/>
    </xf>
    <xf numFmtId="0" fontId="115" fillId="0" borderId="1">
      <alignment horizontal="left" vertical="center"/>
    </xf>
    <xf numFmtId="0" fontId="69" fillId="9" borderId="0" applyNumberFormat="0" applyBorder="0" applyAlignment="0" applyProtection="0">
      <alignment vertical="center"/>
    </xf>
    <xf numFmtId="0" fontId="121" fillId="0" borderId="33" applyNumberFormat="0" applyAlignment="0" applyProtection="0">
      <alignment horizontal="left" vertical="center"/>
    </xf>
    <xf numFmtId="0" fontId="0" fillId="18" borderId="18" applyNumberFormat="0" applyFont="0" applyAlignment="0" applyProtection="0">
      <alignment vertical="center"/>
    </xf>
    <xf numFmtId="0" fontId="77" fillId="5" borderId="0" applyNumberFormat="0" applyBorder="0" applyAlignment="0" applyProtection="0">
      <alignment vertical="center"/>
    </xf>
    <xf numFmtId="0" fontId="122" fillId="0" borderId="34" applyNumberFormat="0" applyFill="0" applyAlignment="0" applyProtection="0">
      <alignment vertical="center"/>
    </xf>
    <xf numFmtId="0" fontId="65" fillId="0" borderId="10" applyNumberFormat="0" applyFill="0" applyProtection="0">
      <alignment horizontal="left" vertical="center"/>
    </xf>
    <xf numFmtId="0" fontId="69" fillId="32" borderId="0" applyNumberFormat="0" applyBorder="0" applyAlignment="0" applyProtection="0">
      <alignment vertical="center"/>
    </xf>
    <xf numFmtId="0" fontId="70" fillId="15" borderId="0" applyNumberFormat="0" applyBorder="0" applyAlignment="0" applyProtection="0">
      <alignment vertical="center"/>
    </xf>
    <xf numFmtId="0" fontId="94" fillId="10"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0" fillId="18" borderId="18" applyNumberFormat="0" applyFont="0" applyAlignment="0" applyProtection="0">
      <alignment vertical="center"/>
    </xf>
    <xf numFmtId="0" fontId="70" fillId="23" borderId="0" applyNumberFormat="0" applyBorder="0" applyAlignment="0" applyProtection="0">
      <alignment vertical="center"/>
    </xf>
    <xf numFmtId="0" fontId="85" fillId="0" borderId="19" applyNumberFormat="0" applyFill="0" applyAlignment="0" applyProtection="0">
      <alignment vertical="center"/>
    </xf>
    <xf numFmtId="0" fontId="104" fillId="0" borderId="0" applyNumberFormat="0" applyFill="0" applyBorder="0" applyAlignment="0" applyProtection="0">
      <alignment vertical="center"/>
    </xf>
    <xf numFmtId="0" fontId="70" fillId="15" borderId="0" applyNumberFormat="0" applyBorder="0" applyAlignment="0" applyProtection="0">
      <alignment vertical="center"/>
    </xf>
    <xf numFmtId="0" fontId="96" fillId="0" borderId="25">
      <alignment horizontal="center" vertical="center"/>
    </xf>
    <xf numFmtId="0" fontId="120" fillId="0" borderId="10" applyNumberFormat="0" applyFill="0" applyProtection="0">
      <alignment horizontal="center" vertical="center"/>
    </xf>
    <xf numFmtId="0" fontId="77" fillId="17" borderId="0" applyNumberFormat="0" applyBorder="0" applyAlignment="0" applyProtection="0">
      <alignment vertical="center"/>
    </xf>
    <xf numFmtId="0" fontId="69" fillId="15" borderId="0" applyNumberFormat="0" applyBorder="0" applyAlignment="0" applyProtection="0">
      <alignment vertical="center"/>
    </xf>
    <xf numFmtId="9" fontId="30" fillId="0" borderId="0" applyFont="0" applyFill="0" applyBorder="0" applyAlignment="0" applyProtection="0">
      <alignment vertical="center"/>
    </xf>
    <xf numFmtId="37" fontId="123" fillId="0" borderId="0">
      <alignment vertical="center"/>
    </xf>
    <xf numFmtId="0" fontId="96" fillId="0" borderId="25">
      <alignment horizontal="center" vertical="center"/>
    </xf>
    <xf numFmtId="0" fontId="121" fillId="0" borderId="8">
      <alignment horizontal="left" vertical="center"/>
    </xf>
    <xf numFmtId="0" fontId="69" fillId="9" borderId="0" applyNumberFormat="0" applyBorder="0" applyAlignment="0" applyProtection="0">
      <alignment vertical="center"/>
    </xf>
    <xf numFmtId="193" fontId="30" fillId="0" borderId="0" applyFont="0" applyFill="0" applyBorder="0" applyAlignment="0" applyProtection="0">
      <alignment vertical="center"/>
    </xf>
    <xf numFmtId="0" fontId="95" fillId="0" borderId="29" applyNumberFormat="0" applyFill="0" applyAlignment="0" applyProtection="0">
      <alignment vertical="center"/>
    </xf>
    <xf numFmtId="0" fontId="69" fillId="51" borderId="0" applyNumberFormat="0" applyBorder="0" applyAlignment="0" applyProtection="0">
      <alignment vertical="center"/>
    </xf>
    <xf numFmtId="0" fontId="69" fillId="10" borderId="0" applyNumberFormat="0" applyBorder="0" applyAlignment="0" applyProtection="0">
      <alignment vertical="center"/>
    </xf>
    <xf numFmtId="0" fontId="30" fillId="0" borderId="0">
      <alignment vertical="center"/>
    </xf>
    <xf numFmtId="0" fontId="114" fillId="61" borderId="31">
      <alignment vertical="center"/>
      <protection locked="0"/>
    </xf>
    <xf numFmtId="0" fontId="30" fillId="0" borderId="0">
      <alignment vertical="center"/>
    </xf>
    <xf numFmtId="0" fontId="30" fillId="0" borderId="0">
      <alignment vertical="center"/>
    </xf>
    <xf numFmtId="0" fontId="70" fillId="16" borderId="0" applyNumberFormat="0" applyBorder="0" applyAlignment="0" applyProtection="0">
      <alignment vertical="center"/>
    </xf>
    <xf numFmtId="0" fontId="82" fillId="0" borderId="0" applyNumberFormat="0" applyFill="0" applyBorder="0" applyAlignment="0" applyProtection="0">
      <alignment vertical="center"/>
    </xf>
    <xf numFmtId="0" fontId="70" fillId="51" borderId="0" applyNumberFormat="0" applyBorder="0" applyAlignment="0" applyProtection="0">
      <alignment vertical="center"/>
    </xf>
    <xf numFmtId="0" fontId="121" fillId="0" borderId="8">
      <alignment horizontal="left" vertical="center"/>
    </xf>
    <xf numFmtId="0" fontId="73" fillId="0" borderId="16" applyNumberFormat="0" applyFill="0" applyAlignment="0" applyProtection="0">
      <alignment vertical="center"/>
    </xf>
    <xf numFmtId="0" fontId="65" fillId="0" borderId="0" applyProtection="0">
      <alignment vertical="center"/>
    </xf>
    <xf numFmtId="0" fontId="30" fillId="0" borderId="0">
      <alignment vertical="center"/>
    </xf>
    <xf numFmtId="0" fontId="69" fillId="62" borderId="0" applyNumberFormat="0" applyBorder="0" applyAlignment="0" applyProtection="0">
      <alignment vertical="center"/>
    </xf>
    <xf numFmtId="0" fontId="69" fillId="54" borderId="0" applyNumberFormat="0" applyBorder="0" applyAlignment="0" applyProtection="0">
      <alignment vertical="center"/>
    </xf>
    <xf numFmtId="0" fontId="70" fillId="15" borderId="0" applyNumberFormat="0" applyBorder="0" applyAlignment="0" applyProtection="0">
      <alignment vertical="center"/>
    </xf>
    <xf numFmtId="0" fontId="73" fillId="0" borderId="16" applyNumberFormat="0" applyFill="0" applyAlignment="0" applyProtection="0">
      <alignment vertical="center"/>
    </xf>
    <xf numFmtId="0" fontId="69" fillId="24" borderId="0" applyNumberFormat="0" applyBorder="0" applyAlignment="0" applyProtection="0">
      <alignment vertical="center"/>
    </xf>
    <xf numFmtId="0" fontId="29" fillId="59" borderId="0" applyNumberFormat="0" applyBorder="0" applyAlignment="0" applyProtection="0">
      <alignment vertical="center"/>
    </xf>
    <xf numFmtId="0" fontId="30" fillId="0" borderId="0">
      <alignment vertical="center"/>
    </xf>
    <xf numFmtId="0" fontId="69" fillId="4" borderId="0" applyNumberFormat="0" applyBorder="0" applyAlignment="0" applyProtection="0">
      <alignment vertical="center"/>
    </xf>
    <xf numFmtId="0" fontId="70" fillId="15" borderId="0" applyNumberFormat="0" applyBorder="0" applyAlignment="0" applyProtection="0">
      <alignment vertical="center"/>
    </xf>
    <xf numFmtId="0" fontId="0" fillId="18" borderId="18" applyNumberFormat="0" applyFont="0" applyAlignment="0" applyProtection="0">
      <alignment vertical="center"/>
    </xf>
    <xf numFmtId="0" fontId="69" fillId="20" borderId="0" applyNumberFormat="0" applyBorder="0" applyAlignment="0" applyProtection="0">
      <alignment vertical="center"/>
    </xf>
    <xf numFmtId="0" fontId="0" fillId="0" borderId="0">
      <alignment vertical="center"/>
    </xf>
    <xf numFmtId="0" fontId="70" fillId="9" borderId="0" applyNumberFormat="0" applyBorder="0" applyAlignment="0" applyProtection="0">
      <alignment vertical="center"/>
    </xf>
    <xf numFmtId="0" fontId="120" fillId="0" borderId="10" applyNumberFormat="0" applyFill="0" applyProtection="0">
      <alignment horizontal="center" vertical="center"/>
    </xf>
    <xf numFmtId="0" fontId="69" fillId="19" borderId="0" applyNumberFormat="0" applyBorder="0" applyAlignment="0" applyProtection="0">
      <alignment vertical="center"/>
    </xf>
    <xf numFmtId="0" fontId="29" fillId="59" borderId="0" applyNumberFormat="0" applyBorder="0" applyAlignment="0" applyProtection="0">
      <alignment vertical="center"/>
    </xf>
    <xf numFmtId="0" fontId="70" fillId="15" borderId="0" applyNumberFormat="0" applyBorder="0" applyAlignment="0" applyProtection="0">
      <alignment vertical="center"/>
    </xf>
    <xf numFmtId="0" fontId="69" fillId="19" borderId="0" applyNumberFormat="0" applyBorder="0" applyAlignment="0" applyProtection="0">
      <alignment vertical="center"/>
    </xf>
    <xf numFmtId="0" fontId="70" fillId="15" borderId="0" applyNumberFormat="0" applyBorder="0" applyAlignment="0" applyProtection="0">
      <alignment vertical="center"/>
    </xf>
    <xf numFmtId="0" fontId="30" fillId="0" borderId="0">
      <alignment vertical="center"/>
    </xf>
    <xf numFmtId="0" fontId="94" fillId="10" borderId="24" applyNumberFormat="0" applyAlignment="0" applyProtection="0">
      <alignment vertical="center"/>
    </xf>
    <xf numFmtId="0" fontId="69" fillId="65" borderId="0" applyNumberFormat="0" applyBorder="0" applyAlignment="0" applyProtection="0">
      <alignment vertical="center"/>
    </xf>
    <xf numFmtId="189" fontId="0" fillId="0" borderId="0" applyFont="0" applyFill="0" applyBorder="0" applyAlignment="0" applyProtection="0">
      <alignment vertical="center"/>
    </xf>
    <xf numFmtId="0" fontId="69" fillId="65" borderId="0" applyNumberFormat="0" applyBorder="0" applyAlignment="0" applyProtection="0">
      <alignment vertical="center"/>
    </xf>
    <xf numFmtId="0" fontId="69" fillId="32" borderId="0" applyNumberFormat="0" applyBorder="0" applyAlignment="0" applyProtection="0">
      <alignment vertical="center"/>
    </xf>
    <xf numFmtId="0" fontId="95" fillId="0" borderId="29" applyNumberFormat="0" applyFill="0" applyAlignment="0" applyProtection="0">
      <alignment vertical="center"/>
    </xf>
    <xf numFmtId="0" fontId="65" fillId="0" borderId="10" applyNumberFormat="0" applyFill="0" applyProtection="0">
      <alignment horizontal="left" vertical="center"/>
    </xf>
    <xf numFmtId="0" fontId="77" fillId="5" borderId="0" applyNumberFormat="0" applyBorder="0" applyAlignment="0" applyProtection="0">
      <alignment vertical="center"/>
    </xf>
    <xf numFmtId="0" fontId="113" fillId="0" borderId="13" applyNumberFormat="0" applyFill="0" applyProtection="0">
      <alignment horizontal="left" vertical="center"/>
    </xf>
    <xf numFmtId="0" fontId="104" fillId="0" borderId="0" applyNumberFormat="0" applyFill="0" applyBorder="0" applyAlignment="0" applyProtection="0">
      <alignment vertical="center"/>
    </xf>
    <xf numFmtId="0" fontId="124" fillId="0" borderId="35" applyNumberFormat="0" applyFill="0" applyAlignment="0" applyProtection="0">
      <alignment vertical="center"/>
    </xf>
    <xf numFmtId="9" fontId="30" fillId="0" borderId="0" applyFont="0" applyFill="0" applyBorder="0" applyAlignment="0" applyProtection="0">
      <alignment vertical="center"/>
    </xf>
    <xf numFmtId="0" fontId="70" fillId="9" borderId="0" applyNumberFormat="0" applyBorder="0" applyAlignment="0" applyProtection="0">
      <alignment vertical="center"/>
    </xf>
    <xf numFmtId="0" fontId="30" fillId="0" borderId="0">
      <alignment vertical="center"/>
    </xf>
    <xf numFmtId="0" fontId="72" fillId="10" borderId="12" applyNumberFormat="0" applyAlignment="0" applyProtection="0">
      <alignment vertical="center"/>
    </xf>
    <xf numFmtId="0" fontId="29" fillId="18" borderId="0" applyNumberFormat="0" applyBorder="0" applyAlignment="0" applyProtection="0">
      <alignment vertical="center"/>
    </xf>
    <xf numFmtId="0" fontId="69" fillId="4" borderId="0" applyNumberFormat="0" applyBorder="0" applyAlignment="0" applyProtection="0">
      <alignment vertical="center"/>
    </xf>
    <xf numFmtId="0" fontId="0" fillId="10" borderId="0" applyNumberFormat="0" applyBorder="0" applyAlignment="0" applyProtection="0">
      <alignment vertical="center"/>
    </xf>
    <xf numFmtId="0" fontId="104" fillId="0" borderId="0" applyNumberFormat="0" applyFill="0" applyBorder="0" applyAlignment="0" applyProtection="0">
      <alignment vertical="center"/>
    </xf>
    <xf numFmtId="0" fontId="69" fillId="51" borderId="0" applyNumberFormat="0" applyBorder="0" applyAlignment="0" applyProtection="0">
      <alignment vertical="center"/>
    </xf>
    <xf numFmtId="9" fontId="30" fillId="0" borderId="0" applyFont="0" applyFill="0" applyBorder="0" applyAlignment="0" applyProtection="0">
      <alignment vertical="center"/>
    </xf>
    <xf numFmtId="0" fontId="0" fillId="11" borderId="0" applyNumberFormat="0" applyBorder="0" applyAlignment="0" applyProtection="0">
      <alignment vertical="center"/>
    </xf>
    <xf numFmtId="0" fontId="70" fillId="16" borderId="0" applyNumberFormat="0" applyBorder="0" applyAlignment="0" applyProtection="0">
      <alignment vertical="center"/>
    </xf>
    <xf numFmtId="0" fontId="71" fillId="19" borderId="0" applyNumberFormat="0" applyBorder="0" applyAlignment="0" applyProtection="0">
      <alignment vertical="center"/>
    </xf>
    <xf numFmtId="0" fontId="82" fillId="0" borderId="0" applyNumberFormat="0" applyFill="0" applyBorder="0" applyAlignment="0" applyProtection="0">
      <alignment vertical="center"/>
    </xf>
    <xf numFmtId="0" fontId="30" fillId="0" borderId="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23" borderId="0" applyNumberFormat="0" applyBorder="0" applyAlignment="0" applyProtection="0">
      <alignment vertical="center"/>
    </xf>
    <xf numFmtId="0" fontId="69" fillId="51" borderId="0" applyNumberFormat="0" applyBorder="0" applyAlignment="0" applyProtection="0">
      <alignment vertical="center"/>
    </xf>
    <xf numFmtId="0" fontId="122" fillId="0" borderId="0" applyNumberFormat="0" applyFill="0" applyBorder="0" applyAlignment="0" applyProtection="0">
      <alignment vertical="center"/>
    </xf>
    <xf numFmtId="189" fontId="0" fillId="0" borderId="0" applyFont="0" applyFill="0" applyBorder="0" applyAlignment="0" applyProtection="0">
      <alignment vertical="center"/>
    </xf>
    <xf numFmtId="0" fontId="69" fillId="10" borderId="0" applyNumberFormat="0" applyBorder="0" applyAlignment="0" applyProtection="0">
      <alignment vertical="center"/>
    </xf>
    <xf numFmtId="0" fontId="85" fillId="0" borderId="19" applyNumberFormat="0" applyFill="0" applyAlignment="0" applyProtection="0">
      <alignment vertical="center"/>
    </xf>
    <xf numFmtId="0" fontId="114" fillId="61" borderId="31">
      <alignment vertical="center"/>
      <protection locked="0"/>
    </xf>
    <xf numFmtId="0" fontId="30" fillId="0" borderId="0">
      <alignment vertical="center"/>
    </xf>
    <xf numFmtId="0" fontId="69" fillId="62" borderId="0" applyNumberFormat="0" applyBorder="0" applyAlignment="0" applyProtection="0">
      <alignment vertical="center"/>
    </xf>
    <xf numFmtId="0" fontId="72" fillId="10" borderId="12" applyNumberFormat="0" applyAlignment="0" applyProtection="0">
      <alignment vertical="center"/>
    </xf>
    <xf numFmtId="0" fontId="90" fillId="0" borderId="0">
      <alignment vertical="center"/>
    </xf>
    <xf numFmtId="0" fontId="0" fillId="4" borderId="0" applyNumberFormat="0" applyBorder="0" applyAlignment="0" applyProtection="0">
      <alignment vertical="center"/>
    </xf>
    <xf numFmtId="0" fontId="78" fillId="18" borderId="1" applyNumberFormat="0" applyBorder="0" applyAlignment="0" applyProtection="0">
      <alignment vertical="center"/>
    </xf>
    <xf numFmtId="0" fontId="30" fillId="0" borderId="0">
      <alignment vertical="center"/>
    </xf>
    <xf numFmtId="0" fontId="125" fillId="0" borderId="0">
      <alignment vertical="center"/>
    </xf>
    <xf numFmtId="0" fontId="113" fillId="0" borderId="13" applyNumberFormat="0" applyFill="0" applyProtection="0">
      <alignment horizontal="center" vertical="center"/>
    </xf>
    <xf numFmtId="0" fontId="30" fillId="0" borderId="0">
      <alignment vertical="center"/>
    </xf>
    <xf numFmtId="0" fontId="0" fillId="20" borderId="0" applyNumberFormat="0" applyBorder="0" applyAlignment="0" applyProtection="0">
      <alignment vertical="center"/>
    </xf>
    <xf numFmtId="0" fontId="90" fillId="0" borderId="0">
      <alignment vertical="center"/>
    </xf>
    <xf numFmtId="0" fontId="126" fillId="4" borderId="36">
      <alignment horizontal="left" vertical="center"/>
      <protection locked="0" hidden="1"/>
    </xf>
    <xf numFmtId="0" fontId="117" fillId="0" borderId="32" applyNumberFormat="0" applyFill="0" applyAlignment="0" applyProtection="0">
      <alignment vertical="center"/>
    </xf>
    <xf numFmtId="0" fontId="30" fillId="0" borderId="0">
      <alignment vertical="center"/>
    </xf>
    <xf numFmtId="0" fontId="0" fillId="19" borderId="0" applyNumberFormat="0" applyBorder="0" applyAlignment="0" applyProtection="0">
      <alignment vertical="center"/>
    </xf>
    <xf numFmtId="0" fontId="0" fillId="0" borderId="0">
      <alignment vertical="center"/>
    </xf>
    <xf numFmtId="0" fontId="0" fillId="23" borderId="0" applyNumberFormat="0" applyBorder="0" applyAlignment="0" applyProtection="0">
      <alignment vertical="center"/>
    </xf>
    <xf numFmtId="0" fontId="115" fillId="0" borderId="1">
      <alignment horizontal="left" vertical="center"/>
    </xf>
    <xf numFmtId="0" fontId="30" fillId="0" borderId="0">
      <alignment vertical="center"/>
    </xf>
    <xf numFmtId="9" fontId="30" fillId="0" borderId="0" applyFont="0" applyFill="0" applyBorder="0" applyAlignment="0" applyProtection="0">
      <alignment vertical="center"/>
    </xf>
    <xf numFmtId="0" fontId="85" fillId="0" borderId="19" applyNumberFormat="0" applyFill="0" applyAlignment="0" applyProtection="0">
      <alignment vertical="center"/>
    </xf>
    <xf numFmtId="0" fontId="95" fillId="0" borderId="0" applyNumberFormat="0" applyFill="0" applyBorder="0" applyAlignment="0" applyProtection="0">
      <alignment vertical="center"/>
    </xf>
    <xf numFmtId="0" fontId="77" fillId="5" borderId="0" applyNumberFormat="0" applyBorder="0" applyAlignment="0" applyProtection="0">
      <alignment vertical="center"/>
    </xf>
    <xf numFmtId="0" fontId="0" fillId="10" borderId="0" applyNumberFormat="0" applyBorder="0" applyAlignment="0" applyProtection="0">
      <alignment vertical="center"/>
    </xf>
    <xf numFmtId="0" fontId="0" fillId="32" borderId="0" applyNumberFormat="0" applyBorder="0" applyAlignment="0" applyProtection="0">
      <alignment vertical="center"/>
    </xf>
    <xf numFmtId="0" fontId="95" fillId="0" borderId="0" applyNumberFormat="0" applyFill="0" applyBorder="0" applyAlignment="0" applyProtection="0">
      <alignment vertical="center"/>
    </xf>
    <xf numFmtId="0" fontId="115" fillId="0" borderId="1">
      <alignment horizontal="left" vertical="center"/>
    </xf>
    <xf numFmtId="0" fontId="0" fillId="32" borderId="0" applyNumberFormat="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124" fillId="0" borderId="35" applyNumberFormat="0" applyFill="0" applyAlignment="0" applyProtection="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0" fillId="4" borderId="0" applyNumberFormat="0" applyBorder="0" applyAlignment="0" applyProtection="0">
      <alignment vertical="center"/>
    </xf>
    <xf numFmtId="0" fontId="113" fillId="0" borderId="13" applyNumberFormat="0" applyFill="0" applyProtection="0">
      <alignment horizontal="left" vertical="center"/>
    </xf>
    <xf numFmtId="0" fontId="0" fillId="0" borderId="0">
      <alignment vertical="center"/>
    </xf>
    <xf numFmtId="0" fontId="127" fillId="0" borderId="0" applyNumberFormat="0" applyFill="0" applyBorder="0" applyAlignment="0" applyProtection="0">
      <alignment vertical="center"/>
    </xf>
    <xf numFmtId="0" fontId="113" fillId="0" borderId="13" applyNumberFormat="0" applyFill="0" applyProtection="0">
      <alignment horizontal="left" vertical="center"/>
    </xf>
    <xf numFmtId="0" fontId="69" fillId="19" borderId="0" applyNumberFormat="0" applyBorder="0" applyAlignment="0" applyProtection="0">
      <alignment vertical="center"/>
    </xf>
    <xf numFmtId="0" fontId="30" fillId="0" borderId="0">
      <alignment vertical="center"/>
    </xf>
    <xf numFmtId="0" fontId="69" fillId="53" borderId="0" applyNumberFormat="0" applyBorder="0" applyAlignment="0" applyProtection="0">
      <alignment vertical="center"/>
    </xf>
    <xf numFmtId="0" fontId="30" fillId="0" borderId="0" applyNumberFormat="0" applyFont="0" applyFill="0" applyBorder="0" applyAlignment="0" applyProtection="0">
      <alignment horizontal="left" vertical="center"/>
    </xf>
    <xf numFmtId="0" fontId="0" fillId="3" borderId="0" applyNumberFormat="0" applyBorder="0" applyAlignment="0" applyProtection="0">
      <alignment vertical="center"/>
    </xf>
    <xf numFmtId="0" fontId="30" fillId="0" borderId="0">
      <alignment vertical="center"/>
    </xf>
    <xf numFmtId="0" fontId="127"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0" fillId="11" borderId="0" applyNumberFormat="0" applyBorder="0" applyAlignment="0" applyProtection="0">
      <alignment vertical="center"/>
    </xf>
    <xf numFmtId="0" fontId="30" fillId="0" borderId="0">
      <alignment vertical="center"/>
    </xf>
    <xf numFmtId="0" fontId="29" fillId="59" borderId="0" applyNumberFormat="0" applyBorder="0" applyAlignment="0" applyProtection="0">
      <alignment vertical="center"/>
    </xf>
    <xf numFmtId="0" fontId="30" fillId="0" borderId="0">
      <alignment vertical="center"/>
    </xf>
    <xf numFmtId="0" fontId="0" fillId="17" borderId="0" applyNumberFormat="0" applyBorder="0" applyAlignment="0" applyProtection="0">
      <alignment vertical="center"/>
    </xf>
    <xf numFmtId="177" fontId="30" fillId="0" borderId="0" applyFont="0" applyFill="0" applyBorder="0" applyAlignment="0" applyProtection="0">
      <alignment vertical="center"/>
    </xf>
    <xf numFmtId="189" fontId="0" fillId="0" borderId="0" applyFont="0" applyFill="0" applyBorder="0" applyAlignment="0" applyProtection="0">
      <alignment vertical="center"/>
    </xf>
    <xf numFmtId="0" fontId="122" fillId="0" borderId="0" applyNumberFormat="0" applyFill="0" applyBorder="0" applyAlignment="0" applyProtection="0">
      <alignment vertical="center"/>
    </xf>
    <xf numFmtId="0" fontId="70" fillId="9" borderId="0" applyNumberFormat="0" applyBorder="0" applyAlignment="0" applyProtection="0">
      <alignment vertical="center"/>
    </xf>
    <xf numFmtId="0" fontId="66" fillId="0" borderId="14" applyNumberFormat="0" applyFill="0" applyAlignment="0" applyProtection="0">
      <alignment vertical="center"/>
    </xf>
    <xf numFmtId="0" fontId="0" fillId="19" borderId="0" applyNumberFormat="0" applyBorder="0" applyAlignment="0" applyProtection="0">
      <alignment vertical="center"/>
    </xf>
    <xf numFmtId="0" fontId="0" fillId="18" borderId="0" applyNumberFormat="0" applyBorder="0" applyAlignment="0" applyProtection="0">
      <alignment vertical="center"/>
    </xf>
    <xf numFmtId="0" fontId="100" fillId="32" borderId="0" applyNumberFormat="0" applyBorder="0" applyAlignment="0" applyProtection="0">
      <alignment vertical="center"/>
    </xf>
    <xf numFmtId="0" fontId="30" fillId="0" borderId="0">
      <alignment vertical="center"/>
    </xf>
    <xf numFmtId="0" fontId="66" fillId="0" borderId="14" applyNumberFormat="0" applyFill="0" applyAlignment="0" applyProtection="0">
      <alignment vertical="center"/>
    </xf>
    <xf numFmtId="0" fontId="73" fillId="0" borderId="16" applyNumberFormat="0" applyFill="0" applyAlignment="0" applyProtection="0">
      <alignment vertical="center"/>
    </xf>
    <xf numFmtId="0" fontId="70" fillId="51" borderId="0" applyNumberFormat="0" applyBorder="0" applyAlignment="0" applyProtection="0">
      <alignment vertical="center"/>
    </xf>
    <xf numFmtId="0" fontId="0" fillId="5" borderId="0" applyNumberFormat="0" applyBorder="0" applyAlignment="0" applyProtection="0">
      <alignment vertical="center"/>
    </xf>
    <xf numFmtId="0" fontId="30" fillId="0" borderId="0">
      <alignment vertical="center"/>
    </xf>
    <xf numFmtId="0" fontId="66" fillId="0" borderId="14" applyNumberFormat="0" applyFill="0" applyAlignment="0" applyProtection="0">
      <alignment vertical="center"/>
    </xf>
    <xf numFmtId="0" fontId="128" fillId="0" borderId="0" applyNumberFormat="0" applyFill="0" applyBorder="0" applyAlignment="0" applyProtection="0">
      <alignment vertical="top"/>
      <protection locked="0"/>
    </xf>
    <xf numFmtId="0" fontId="85" fillId="0" borderId="19" applyNumberFormat="0" applyFill="0" applyAlignment="0" applyProtection="0">
      <alignment vertical="center"/>
    </xf>
    <xf numFmtId="0" fontId="82" fillId="0" borderId="0" applyNumberFormat="0" applyFill="0" applyBorder="0" applyAlignment="0" applyProtection="0">
      <alignment vertical="center"/>
    </xf>
    <xf numFmtId="0" fontId="70" fillId="16" borderId="0" applyNumberFormat="0" applyBorder="0" applyAlignment="0" applyProtection="0">
      <alignment vertical="center"/>
    </xf>
    <xf numFmtId="0" fontId="69" fillId="55" borderId="0" applyNumberFormat="0" applyBorder="0" applyAlignment="0" applyProtection="0">
      <alignment vertical="center"/>
    </xf>
    <xf numFmtId="37" fontId="123" fillId="0" borderId="0">
      <alignment vertical="center"/>
    </xf>
    <xf numFmtId="0" fontId="96" fillId="0" borderId="25">
      <alignment horizontal="center" vertical="center"/>
    </xf>
    <xf numFmtId="0" fontId="64" fillId="17" borderId="0" applyNumberFormat="0" applyBorder="0" applyAlignment="0" applyProtection="0">
      <alignment vertical="center"/>
    </xf>
    <xf numFmtId="0" fontId="69" fillId="60" borderId="0" applyNumberFormat="0" applyBorder="0" applyAlignment="0" applyProtection="0">
      <alignment vertical="center"/>
    </xf>
    <xf numFmtId="0" fontId="29" fillId="59" borderId="0" applyNumberFormat="0" applyBorder="0" applyAlignment="0" applyProtection="0">
      <alignment vertical="center"/>
    </xf>
    <xf numFmtId="0" fontId="129" fillId="0" borderId="0">
      <alignment vertical="center"/>
    </xf>
    <xf numFmtId="0" fontId="69" fillId="9" borderId="0" applyNumberFormat="0" applyBorder="0" applyAlignment="0" applyProtection="0">
      <alignment vertical="center"/>
    </xf>
    <xf numFmtId="0" fontId="121" fillId="0" borderId="33" applyNumberFormat="0" applyAlignment="0" applyProtection="0">
      <alignment horizontal="left" vertical="center"/>
    </xf>
    <xf numFmtId="0" fontId="71" fillId="19" borderId="0" applyNumberFormat="0" applyBorder="0" applyAlignment="0" applyProtection="0">
      <alignment vertical="center"/>
    </xf>
    <xf numFmtId="0" fontId="120" fillId="0" borderId="10" applyNumberFormat="0" applyFill="0" applyProtection="0">
      <alignment horizontal="center" vertical="center"/>
    </xf>
    <xf numFmtId="0" fontId="29" fillId="59" borderId="0" applyNumberFormat="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126" fillId="4" borderId="36">
      <alignment horizontal="left" vertical="center"/>
      <protection locked="0" hidden="1"/>
    </xf>
    <xf numFmtId="0" fontId="70" fillId="52" borderId="0" applyNumberFormat="0" applyBorder="0" applyAlignment="0" applyProtection="0">
      <alignment vertical="center"/>
    </xf>
    <xf numFmtId="0" fontId="63" fillId="4" borderId="12" applyNumberFormat="0" applyAlignment="0" applyProtection="0">
      <alignment vertical="center"/>
    </xf>
    <xf numFmtId="0" fontId="30" fillId="0" borderId="0">
      <alignment vertical="center"/>
    </xf>
    <xf numFmtId="0" fontId="70" fillId="9" borderId="0" applyNumberFormat="0" applyBorder="0" applyAlignment="0" applyProtection="0">
      <alignment vertical="center"/>
    </xf>
    <xf numFmtId="0" fontId="29" fillId="5" borderId="0" applyNumberFormat="0" applyBorder="0" applyAlignment="0" applyProtection="0">
      <alignment vertical="center"/>
    </xf>
    <xf numFmtId="0" fontId="69" fillId="32" borderId="0" applyNumberFormat="0" applyBorder="0" applyAlignment="0" applyProtection="0">
      <alignment vertical="center"/>
    </xf>
    <xf numFmtId="0" fontId="70" fillId="9" borderId="0" applyNumberFormat="0" applyBorder="0" applyAlignment="0" applyProtection="0">
      <alignment vertical="center"/>
    </xf>
    <xf numFmtId="0" fontId="29" fillId="10" borderId="0" applyNumberFormat="0" applyBorder="0" applyAlignment="0" applyProtection="0">
      <alignment vertical="center"/>
    </xf>
    <xf numFmtId="0" fontId="64" fillId="5" borderId="0" applyNumberFormat="0" applyBorder="0" applyAlignment="0" applyProtection="0">
      <alignment vertical="center"/>
    </xf>
    <xf numFmtId="0" fontId="29" fillId="18" borderId="0" applyNumberFormat="0" applyBorder="0" applyAlignment="0" applyProtection="0">
      <alignment vertical="center"/>
    </xf>
    <xf numFmtId="9" fontId="30" fillId="0" borderId="0" applyFont="0" applyFill="0" applyBorder="0" applyAlignment="0" applyProtection="0">
      <alignment vertical="center"/>
    </xf>
    <xf numFmtId="0" fontId="71" fillId="19" borderId="0" applyNumberFormat="0" applyBorder="0" applyAlignment="0" applyProtection="0">
      <alignment vertical="center"/>
    </xf>
    <xf numFmtId="0" fontId="82" fillId="0" borderId="0" applyNumberFormat="0" applyFill="0" applyBorder="0" applyAlignment="0" applyProtection="0">
      <alignment vertical="center"/>
    </xf>
    <xf numFmtId="0" fontId="70" fillId="16" borderId="0" applyNumberFormat="0" applyBorder="0" applyAlignment="0" applyProtection="0">
      <alignment vertical="center"/>
    </xf>
    <xf numFmtId="0" fontId="0" fillId="17" borderId="0" applyNumberFormat="0" applyBorder="0" applyAlignment="0" applyProtection="0">
      <alignment vertical="center"/>
    </xf>
    <xf numFmtId="0" fontId="125" fillId="0" borderId="0">
      <alignment vertical="center"/>
    </xf>
    <xf numFmtId="0" fontId="30" fillId="0" borderId="0">
      <alignment vertical="center"/>
    </xf>
    <xf numFmtId="4" fontId="30" fillId="0" borderId="0" applyFont="0" applyFill="0" applyBorder="0" applyAlignment="0" applyProtection="0">
      <alignment vertical="center"/>
    </xf>
    <xf numFmtId="0" fontId="30" fillId="0" borderId="0">
      <alignment vertical="center"/>
    </xf>
    <xf numFmtId="0" fontId="71" fillId="19" borderId="0" applyNumberFormat="0" applyBorder="0" applyAlignment="0" applyProtection="0">
      <alignment vertical="center"/>
    </xf>
    <xf numFmtId="0" fontId="69" fillId="19" borderId="0" applyNumberFormat="0" applyBorder="0" applyAlignment="0" applyProtection="0">
      <alignment vertical="center"/>
    </xf>
    <xf numFmtId="0" fontId="30" fillId="0" borderId="0">
      <alignment vertical="center"/>
    </xf>
    <xf numFmtId="0" fontId="130" fillId="0" borderId="0" applyNumberFormat="0" applyFill="0" applyBorder="0" applyAlignment="0" applyProtection="0">
      <alignment vertical="center"/>
    </xf>
    <xf numFmtId="0" fontId="29" fillId="18" borderId="0" applyNumberFormat="0" applyBorder="0" applyAlignment="0" applyProtection="0">
      <alignment vertical="center"/>
    </xf>
    <xf numFmtId="0" fontId="73" fillId="0" borderId="16" applyNumberFormat="0" applyFill="0" applyAlignment="0" applyProtection="0">
      <alignment vertical="center"/>
    </xf>
    <xf numFmtId="0" fontId="95" fillId="0" borderId="0" applyNumberFormat="0" applyFill="0" applyBorder="0" applyAlignment="0" applyProtection="0">
      <alignment vertical="center"/>
    </xf>
    <xf numFmtId="0" fontId="85" fillId="0" borderId="19" applyNumberFormat="0" applyFill="0" applyAlignment="0" applyProtection="0">
      <alignment vertical="center"/>
    </xf>
    <xf numFmtId="0" fontId="70" fillId="23" borderId="0" applyNumberFormat="0" applyBorder="0" applyAlignment="0" applyProtection="0">
      <alignment vertical="center"/>
    </xf>
    <xf numFmtId="0" fontId="113" fillId="0" borderId="13" applyNumberFormat="0" applyFill="0" applyProtection="0">
      <alignment horizontal="center" vertical="center"/>
    </xf>
    <xf numFmtId="0" fontId="30" fillId="0" borderId="0">
      <alignment vertical="center"/>
    </xf>
    <xf numFmtId="0" fontId="117" fillId="0" borderId="32" applyNumberFormat="0" applyFill="0" applyAlignment="0" applyProtection="0">
      <alignment vertical="center"/>
    </xf>
    <xf numFmtId="0" fontId="69" fillId="24" borderId="0" applyNumberFormat="0" applyBorder="0" applyAlignment="0" applyProtection="0">
      <alignment vertical="center"/>
    </xf>
    <xf numFmtId="0" fontId="110" fillId="0" borderId="0" applyNumberFormat="0" applyFill="0" applyBorder="0" applyAlignment="0" applyProtection="0">
      <alignment vertical="top"/>
      <protection locked="0"/>
    </xf>
    <xf numFmtId="0" fontId="30" fillId="0" borderId="0">
      <alignment vertical="center"/>
    </xf>
    <xf numFmtId="0" fontId="70" fillId="16" borderId="0" applyNumberFormat="0" applyBorder="0" applyAlignment="0" applyProtection="0">
      <alignment vertical="center"/>
    </xf>
    <xf numFmtId="0" fontId="82" fillId="0" borderId="0" applyNumberFormat="0" applyFill="0" applyBorder="0" applyAlignment="0" applyProtection="0">
      <alignment vertical="center"/>
    </xf>
    <xf numFmtId="0" fontId="71" fillId="19" borderId="0" applyNumberFormat="0" applyBorder="0" applyAlignment="0" applyProtection="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131" fillId="0" borderId="0">
      <alignment horizontal="center" vertical="center" wrapText="1"/>
      <protection locked="0"/>
    </xf>
    <xf numFmtId="0" fontId="77" fillId="5" borderId="0" applyNumberFormat="0" applyBorder="0" applyAlignment="0" applyProtection="0">
      <alignment vertical="center"/>
    </xf>
    <xf numFmtId="0" fontId="132" fillId="0" borderId="37" applyNumberFormat="0" applyFill="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78" fillId="18" borderId="1" applyNumberFormat="0" applyBorder="0" applyAlignment="0" applyProtection="0">
      <alignment vertical="center"/>
    </xf>
    <xf numFmtId="0" fontId="77" fillId="17" borderId="0" applyNumberFormat="0" applyBorder="0" applyAlignment="0" applyProtection="0">
      <alignment vertical="center"/>
    </xf>
    <xf numFmtId="0" fontId="70" fillId="16" borderId="0" applyNumberFormat="0" applyBorder="0" applyAlignment="0" applyProtection="0">
      <alignment vertical="center"/>
    </xf>
    <xf numFmtId="0" fontId="71" fillId="19" borderId="0" applyNumberFormat="0" applyBorder="0" applyAlignment="0" applyProtection="0">
      <alignment vertical="center"/>
    </xf>
    <xf numFmtId="0" fontId="29" fillId="59" borderId="0" applyNumberFormat="0" applyBorder="0" applyAlignment="0" applyProtection="0">
      <alignment vertical="center"/>
    </xf>
    <xf numFmtId="0" fontId="70" fillId="52" borderId="0" applyNumberFormat="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125" fillId="0" borderId="0">
      <alignment vertical="center"/>
    </xf>
    <xf numFmtId="0" fontId="30" fillId="0" borderId="0">
      <alignment vertical="center"/>
    </xf>
    <xf numFmtId="9" fontId="30" fillId="0" borderId="0" applyFont="0" applyFill="0" applyBorder="0" applyAlignment="0" applyProtection="0">
      <alignment vertical="center"/>
    </xf>
    <xf numFmtId="0" fontId="30" fillId="0" borderId="0">
      <alignment vertical="center"/>
    </xf>
    <xf numFmtId="0" fontId="70" fillId="16" borderId="0" applyNumberFormat="0" applyBorder="0" applyAlignment="0" applyProtection="0">
      <alignment vertical="center"/>
    </xf>
    <xf numFmtId="9" fontId="30" fillId="0" borderId="0" applyFont="0" applyFill="0" applyBorder="0" applyAlignment="0" applyProtection="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0" fillId="0" borderId="0">
      <alignment vertical="center"/>
    </xf>
    <xf numFmtId="0" fontId="71" fillId="11" borderId="0" applyNumberFormat="0" applyBorder="0" applyAlignment="0" applyProtection="0">
      <alignment vertical="center"/>
    </xf>
    <xf numFmtId="0" fontId="125" fillId="0" borderId="0">
      <alignment vertical="center"/>
    </xf>
    <xf numFmtId="0" fontId="64" fillId="5" borderId="0" applyNumberFormat="0" applyBorder="0" applyAlignment="0" applyProtection="0">
      <alignment vertical="center"/>
    </xf>
    <xf numFmtId="0" fontId="69" fillId="54" borderId="0" applyNumberFormat="0" applyBorder="0" applyAlignment="0" applyProtection="0">
      <alignment vertical="center"/>
    </xf>
    <xf numFmtId="0" fontId="73" fillId="0" borderId="16" applyNumberFormat="0" applyFill="0" applyAlignment="0" applyProtection="0">
      <alignment vertical="center"/>
    </xf>
    <xf numFmtId="0" fontId="70" fillId="51" borderId="0" applyNumberFormat="0" applyBorder="0" applyAlignment="0" applyProtection="0">
      <alignment vertical="center"/>
    </xf>
    <xf numFmtId="9" fontId="30" fillId="0" borderId="0" applyFont="0" applyFill="0" applyBorder="0" applyAlignment="0" applyProtection="0">
      <alignment vertical="center"/>
    </xf>
    <xf numFmtId="0" fontId="85" fillId="0" borderId="19" applyNumberFormat="0" applyFill="0" applyAlignment="0" applyProtection="0">
      <alignment vertical="center"/>
    </xf>
    <xf numFmtId="0" fontId="29" fillId="17" borderId="0" applyNumberFormat="0" applyBorder="0" applyAlignment="0" applyProtection="0">
      <alignment vertical="center"/>
    </xf>
    <xf numFmtId="0" fontId="30" fillId="0" borderId="0">
      <alignment vertical="center"/>
    </xf>
    <xf numFmtId="0" fontId="100" fillId="32" borderId="0" applyNumberFormat="0" applyBorder="0" applyAlignment="0" applyProtection="0">
      <alignment vertical="center"/>
    </xf>
    <xf numFmtId="0" fontId="29" fillId="18" borderId="0" applyNumberFormat="0" applyBorder="0" applyAlignment="0" applyProtection="0">
      <alignment vertical="center"/>
    </xf>
    <xf numFmtId="0" fontId="30" fillId="0" borderId="0">
      <alignment vertical="center"/>
    </xf>
    <xf numFmtId="0" fontId="105" fillId="0" borderId="0">
      <alignment vertical="center"/>
    </xf>
    <xf numFmtId="9" fontId="30" fillId="0" borderId="0" applyFont="0" applyFill="0" applyBorder="0" applyAlignment="0" applyProtection="0">
      <alignment vertical="center"/>
    </xf>
    <xf numFmtId="0" fontId="77" fillId="17" borderId="0" applyNumberFormat="0" applyBorder="0" applyAlignment="0" applyProtection="0">
      <alignment vertical="center"/>
    </xf>
    <xf numFmtId="0" fontId="100" fillId="32" borderId="0" applyNumberFormat="0" applyBorder="0" applyAlignment="0" applyProtection="0">
      <alignment vertical="center"/>
    </xf>
    <xf numFmtId="9" fontId="30" fillId="0" borderId="0" applyFont="0" applyFill="0" applyBorder="0" applyAlignment="0" applyProtection="0">
      <alignment vertical="center"/>
    </xf>
    <xf numFmtId="0" fontId="70" fillId="52" borderId="0" applyNumberFormat="0" applyBorder="0" applyAlignment="0" applyProtection="0">
      <alignment vertical="center"/>
    </xf>
    <xf numFmtId="0" fontId="69" fillId="32" borderId="0" applyNumberFormat="0" applyBorder="0" applyAlignment="0" applyProtection="0">
      <alignment vertical="center"/>
    </xf>
    <xf numFmtId="9" fontId="30" fillId="0" borderId="0" applyFont="0" applyFill="0" applyBorder="0" applyAlignment="0" applyProtection="0">
      <alignment vertical="center"/>
    </xf>
    <xf numFmtId="0" fontId="82"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8" fillId="19" borderId="0" applyNumberFormat="0" applyBorder="0" applyAlignment="0" applyProtection="0">
      <alignment vertical="center"/>
    </xf>
    <xf numFmtId="0" fontId="125" fillId="0" borderId="0">
      <alignment vertical="center"/>
    </xf>
    <xf numFmtId="0" fontId="29" fillId="10" borderId="0" applyNumberFormat="0" applyBorder="0" applyAlignment="0" applyProtection="0">
      <alignment vertical="center"/>
    </xf>
    <xf numFmtId="0" fontId="63" fillId="4" borderId="12" applyNumberFormat="0" applyAlignment="0" applyProtection="0">
      <alignment vertical="center"/>
    </xf>
    <xf numFmtId="0" fontId="30" fillId="0" borderId="0">
      <alignment vertical="center"/>
    </xf>
    <xf numFmtId="0" fontId="117" fillId="0" borderId="32" applyNumberFormat="0" applyFill="0" applyAlignment="0" applyProtection="0">
      <alignment vertical="center"/>
    </xf>
    <xf numFmtId="0" fontId="125" fillId="0" borderId="0">
      <alignment vertical="center"/>
    </xf>
    <xf numFmtId="0" fontId="70" fillId="9" borderId="0" applyNumberFormat="0" applyBorder="0" applyAlignment="0" applyProtection="0">
      <alignment vertical="center"/>
    </xf>
    <xf numFmtId="0" fontId="30" fillId="0" borderId="0">
      <alignment vertical="center"/>
    </xf>
    <xf numFmtId="0" fontId="120" fillId="0" borderId="10" applyNumberFormat="0" applyFill="0" applyProtection="0">
      <alignment horizontal="center" vertical="center"/>
    </xf>
    <xf numFmtId="0" fontId="30" fillId="0" borderId="0">
      <alignment vertical="center"/>
    </xf>
    <xf numFmtId="0" fontId="77" fillId="5" borderId="0" applyNumberFormat="0" applyBorder="0" applyAlignment="0" applyProtection="0">
      <alignment vertical="center"/>
    </xf>
    <xf numFmtId="0" fontId="30" fillId="0" borderId="0">
      <alignment vertical="center"/>
    </xf>
    <xf numFmtId="0" fontId="29" fillId="10" borderId="0" applyNumberFormat="0" applyBorder="0" applyAlignment="0" applyProtection="0">
      <alignment vertical="center"/>
    </xf>
    <xf numFmtId="0" fontId="63" fillId="4" borderId="12" applyNumberFormat="0" applyAlignment="0" applyProtection="0">
      <alignment vertical="center"/>
    </xf>
    <xf numFmtId="0" fontId="104" fillId="0" borderId="0" applyNumberFormat="0" applyFill="0" applyBorder="0" applyAlignment="0" applyProtection="0">
      <alignment vertical="center"/>
    </xf>
    <xf numFmtId="0" fontId="113" fillId="0" borderId="13" applyNumberFormat="0" applyFill="0" applyProtection="0">
      <alignment horizontal="left" vertical="center"/>
    </xf>
    <xf numFmtId="9" fontId="30" fillId="0" borderId="0" applyFont="0" applyFill="0" applyBorder="0" applyAlignment="0" applyProtection="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69" fillId="4" borderId="0" applyNumberFormat="0" applyBorder="0" applyAlignment="0" applyProtection="0">
      <alignment vertical="center"/>
    </xf>
    <xf numFmtId="0" fontId="117" fillId="0" borderId="32" applyNumberFormat="0" applyFill="0" applyAlignment="0" applyProtection="0">
      <alignment vertical="center"/>
    </xf>
    <xf numFmtId="0" fontId="77" fillId="5" borderId="0" applyNumberFormat="0" applyBorder="0" applyAlignment="0" applyProtection="0">
      <alignment vertical="center"/>
    </xf>
    <xf numFmtId="0" fontId="0" fillId="17" borderId="0" applyNumberFormat="0" applyBorder="0" applyAlignment="0" applyProtection="0">
      <alignment vertical="center"/>
    </xf>
    <xf numFmtId="0" fontId="88" fillId="19" borderId="0" applyNumberFormat="0" applyBorder="0" applyAlignment="0" applyProtection="0">
      <alignment vertical="center"/>
    </xf>
    <xf numFmtId="0" fontId="71" fillId="19" borderId="0" applyNumberFormat="0" applyBorder="0" applyAlignment="0" applyProtection="0">
      <alignment vertical="center"/>
    </xf>
    <xf numFmtId="0" fontId="103" fillId="16" borderId="28" applyNumberFormat="0" applyAlignment="0" applyProtection="0">
      <alignment vertical="center"/>
    </xf>
    <xf numFmtId="0" fontId="129" fillId="0" borderId="0">
      <alignment vertical="center"/>
    </xf>
    <xf numFmtId="0" fontId="30" fillId="0" borderId="0">
      <alignment vertical="center"/>
    </xf>
    <xf numFmtId="0" fontId="63" fillId="4" borderId="12" applyNumberFormat="0" applyAlignment="0" applyProtection="0">
      <alignment vertical="center"/>
    </xf>
    <xf numFmtId="3" fontId="30" fillId="0" borderId="0" applyFont="0" applyFill="0" applyBorder="0" applyAlignment="0" applyProtection="0">
      <alignment vertical="center"/>
    </xf>
    <xf numFmtId="0" fontId="30" fillId="0" borderId="0">
      <alignment vertical="center"/>
    </xf>
    <xf numFmtId="0" fontId="69" fillId="60" borderId="0" applyNumberFormat="0" applyBorder="0" applyAlignment="0" applyProtection="0">
      <alignment vertical="center"/>
    </xf>
    <xf numFmtId="0" fontId="64" fillId="17" borderId="0" applyNumberFormat="0" applyBorder="0" applyAlignment="0" applyProtection="0">
      <alignment vertical="center"/>
    </xf>
    <xf numFmtId="198" fontId="30" fillId="0" borderId="0" applyFont="0" applyFill="0" applyBorder="0" applyAlignment="0" applyProtection="0">
      <alignment vertical="center"/>
    </xf>
    <xf numFmtId="0" fontId="77" fillId="17" borderId="0" applyNumberFormat="0" applyBorder="0" applyAlignment="0" applyProtection="0">
      <alignment vertical="center"/>
    </xf>
    <xf numFmtId="0" fontId="70" fillId="10" borderId="0" applyNumberFormat="0" applyBorder="0" applyAlignment="0" applyProtection="0">
      <alignment vertical="center"/>
    </xf>
    <xf numFmtId="0" fontId="70" fillId="16" borderId="0" applyNumberFormat="0" applyBorder="0" applyAlignment="0" applyProtection="0">
      <alignment vertical="center"/>
    </xf>
    <xf numFmtId="0" fontId="70" fillId="9" borderId="0" applyNumberFormat="0" applyBorder="0" applyAlignment="0" applyProtection="0">
      <alignment vertical="center"/>
    </xf>
    <xf numFmtId="177" fontId="30" fillId="0" borderId="0" applyFont="0" applyFill="0" applyBorder="0" applyAlignment="0" applyProtection="0">
      <alignment vertical="center"/>
    </xf>
    <xf numFmtId="0" fontId="125" fillId="0" borderId="0">
      <alignment vertical="center"/>
    </xf>
    <xf numFmtId="0" fontId="30" fillId="0" borderId="0">
      <alignment vertical="center"/>
    </xf>
    <xf numFmtId="0" fontId="0" fillId="19" borderId="0" applyNumberFormat="0" applyBorder="0" applyAlignment="0" applyProtection="0">
      <alignment vertical="center"/>
    </xf>
    <xf numFmtId="0" fontId="30" fillId="0" borderId="0">
      <alignment vertical="center"/>
    </xf>
    <xf numFmtId="0" fontId="104" fillId="0" borderId="0" applyNumberFormat="0" applyFill="0" applyBorder="0" applyAlignment="0" applyProtection="0">
      <alignment vertical="center"/>
    </xf>
    <xf numFmtId="0" fontId="71" fillId="19" borderId="0" applyNumberFormat="0" applyBorder="0" applyAlignment="0" applyProtection="0">
      <alignment vertical="center"/>
    </xf>
    <xf numFmtId="0" fontId="90" fillId="0" borderId="0">
      <alignment vertical="center"/>
    </xf>
    <xf numFmtId="0" fontId="100" fillId="32" borderId="0" applyNumberFormat="0" applyBorder="0" applyAlignment="0" applyProtection="0">
      <alignment vertical="center"/>
    </xf>
    <xf numFmtId="1" fontId="65" fillId="0" borderId="13" applyFill="0" applyProtection="0">
      <alignment horizontal="center" vertical="center"/>
    </xf>
    <xf numFmtId="40" fontId="133" fillId="55" borderId="36">
      <alignment horizontal="centerContinuous" vertical="center"/>
    </xf>
    <xf numFmtId="0" fontId="102" fillId="0" borderId="0" applyNumberFormat="0" applyFill="0" applyBorder="0" applyAlignment="0" applyProtection="0">
      <alignment vertical="center"/>
    </xf>
    <xf numFmtId="15" fontId="112" fillId="0" borderId="0">
      <alignment vertical="center"/>
    </xf>
    <xf numFmtId="0" fontId="105" fillId="0" borderId="0">
      <alignment vertical="center"/>
    </xf>
    <xf numFmtId="0" fontId="63" fillId="4" borderId="12" applyNumberFormat="0" applyAlignment="0" applyProtection="0">
      <alignment vertical="center"/>
    </xf>
    <xf numFmtId="0" fontId="125" fillId="0" borderId="0">
      <alignment vertical="center"/>
    </xf>
    <xf numFmtId="0" fontId="64" fillId="5" borderId="0" applyNumberFormat="0" applyBorder="0" applyAlignment="0" applyProtection="0">
      <alignment vertical="center"/>
    </xf>
    <xf numFmtId="0" fontId="85" fillId="0" borderId="19" applyNumberFormat="0" applyFill="0" applyAlignment="0" applyProtection="0">
      <alignment vertical="center"/>
    </xf>
    <xf numFmtId="43" fontId="0" fillId="0" borderId="0" applyFont="0" applyFill="0" applyBorder="0" applyAlignment="0" applyProtection="0">
      <alignment vertical="center"/>
    </xf>
    <xf numFmtId="0" fontId="78" fillId="18" borderId="1" applyNumberFormat="0" applyBorder="0" applyAlignment="0" applyProtection="0">
      <alignment vertical="center"/>
    </xf>
    <xf numFmtId="0" fontId="96" fillId="0" borderId="25">
      <alignment horizontal="center" vertical="center"/>
    </xf>
    <xf numFmtId="37" fontId="123" fillId="0" borderId="0">
      <alignment vertical="center"/>
    </xf>
    <xf numFmtId="0" fontId="85" fillId="0" borderId="19" applyNumberFormat="0" applyFill="0" applyAlignment="0" applyProtection="0">
      <alignment vertical="center"/>
    </xf>
    <xf numFmtId="0" fontId="29" fillId="59" borderId="0" applyNumberFormat="0" applyBorder="0" applyAlignment="0" applyProtection="0">
      <alignment vertical="center"/>
    </xf>
    <xf numFmtId="0" fontId="30" fillId="0" borderId="0">
      <alignment vertical="center"/>
    </xf>
    <xf numFmtId="0" fontId="70" fillId="10" borderId="0" applyNumberFormat="0" applyBorder="0" applyAlignment="0" applyProtection="0">
      <alignment vertical="center"/>
    </xf>
    <xf numFmtId="0" fontId="82" fillId="0" borderId="0" applyNumberFormat="0" applyFill="0" applyBorder="0" applyAlignment="0" applyProtection="0">
      <alignment vertical="center"/>
    </xf>
    <xf numFmtId="0" fontId="70" fillId="16" borderId="0" applyNumberFormat="0" applyBorder="0" applyAlignment="0" applyProtection="0">
      <alignment vertical="center"/>
    </xf>
    <xf numFmtId="9" fontId="30" fillId="0" borderId="0" applyFont="0" applyFill="0" applyBorder="0" applyAlignment="0" applyProtection="0">
      <alignment vertical="center"/>
    </xf>
    <xf numFmtId="0" fontId="125" fillId="0" borderId="0">
      <alignment vertical="center"/>
    </xf>
    <xf numFmtId="0" fontId="70" fillId="16" borderId="0" applyNumberFormat="0" applyBorder="0" applyAlignment="0" applyProtection="0">
      <alignment vertical="center"/>
    </xf>
    <xf numFmtId="0" fontId="114" fillId="61" borderId="31">
      <alignment vertical="center"/>
      <protection locked="0"/>
    </xf>
    <xf numFmtId="0" fontId="105" fillId="0" borderId="0">
      <alignment vertical="center"/>
      <protection locked="0"/>
    </xf>
    <xf numFmtId="0" fontId="70" fillId="51" borderId="0" applyNumberFormat="0" applyBorder="0" applyAlignment="0" applyProtection="0">
      <alignment vertical="center"/>
    </xf>
    <xf numFmtId="0" fontId="71" fillId="11" borderId="0" applyNumberFormat="0" applyBorder="0" applyAlignment="0" applyProtection="0">
      <alignment vertical="center"/>
    </xf>
    <xf numFmtId="0" fontId="73" fillId="0" borderId="30" applyNumberFormat="0" applyFill="0" applyAlignment="0" applyProtection="0">
      <alignment vertical="center"/>
    </xf>
    <xf numFmtId="40" fontId="133" fillId="55" borderId="36">
      <alignment horizontal="centerContinuous" vertical="center"/>
    </xf>
    <xf numFmtId="0" fontId="85" fillId="0" borderId="19" applyNumberFormat="0" applyFill="0" applyAlignment="0" applyProtection="0">
      <alignment vertical="center"/>
    </xf>
    <xf numFmtId="1" fontId="65" fillId="0" borderId="13" applyFill="0" applyProtection="0">
      <alignment horizontal="center" vertical="center"/>
    </xf>
    <xf numFmtId="0" fontId="30" fillId="0" borderId="0">
      <alignment vertical="center"/>
    </xf>
    <xf numFmtId="9" fontId="30" fillId="0" borderId="0" applyFont="0" applyFill="0" applyBorder="0" applyAlignment="0" applyProtection="0">
      <alignment vertical="center"/>
    </xf>
    <xf numFmtId="0" fontId="0" fillId="0" borderId="0">
      <alignment vertical="center"/>
    </xf>
    <xf numFmtId="0" fontId="117" fillId="0" borderId="32" applyNumberFormat="0" applyFill="0" applyAlignment="0" applyProtection="0">
      <alignment vertical="center"/>
    </xf>
    <xf numFmtId="0" fontId="70" fillId="51" borderId="0" applyNumberFormat="0" applyBorder="0" applyAlignment="0" applyProtection="0">
      <alignment vertical="center"/>
    </xf>
    <xf numFmtId="0" fontId="0" fillId="0" borderId="0">
      <alignment vertical="center"/>
    </xf>
    <xf numFmtId="0" fontId="95" fillId="0" borderId="29" applyNumberFormat="0" applyFill="0" applyAlignment="0" applyProtection="0">
      <alignment vertical="center"/>
    </xf>
    <xf numFmtId="0" fontId="65" fillId="0" borderId="10" applyNumberFormat="0" applyFill="0" applyProtection="0">
      <alignment horizontal="left" vertical="center"/>
    </xf>
    <xf numFmtId="0" fontId="77" fillId="17" borderId="0" applyNumberFormat="0" applyBorder="0" applyAlignment="0" applyProtection="0">
      <alignment vertical="center"/>
    </xf>
    <xf numFmtId="0" fontId="125" fillId="0" borderId="0">
      <alignment vertical="center"/>
    </xf>
    <xf numFmtId="0" fontId="63" fillId="4" borderId="12" applyNumberFormat="0" applyAlignment="0" applyProtection="0">
      <alignment vertical="center"/>
    </xf>
    <xf numFmtId="0" fontId="65" fillId="0" borderId="10" applyNumberFormat="0" applyFill="0" applyProtection="0">
      <alignment horizontal="right" vertical="center"/>
    </xf>
    <xf numFmtId="0" fontId="0" fillId="0" borderId="0">
      <alignment vertical="center"/>
    </xf>
    <xf numFmtId="0" fontId="70" fillId="51" borderId="0" applyNumberFormat="0" applyBorder="0" applyAlignment="0" applyProtection="0">
      <alignment vertical="center"/>
    </xf>
    <xf numFmtId="9" fontId="30" fillId="0" borderId="0" applyFont="0" applyFill="0" applyBorder="0" applyAlignment="0" applyProtection="0">
      <alignment vertical="center"/>
    </xf>
    <xf numFmtId="10" fontId="30" fillId="0" borderId="0" applyFont="0" applyFill="0" applyBorder="0" applyAlignment="0" applyProtection="0">
      <alignment vertical="center"/>
    </xf>
    <xf numFmtId="0" fontId="125" fillId="0" borderId="0">
      <alignment vertical="center"/>
    </xf>
    <xf numFmtId="0" fontId="0" fillId="23" borderId="0" applyNumberFormat="0" applyBorder="0" applyAlignment="0" applyProtection="0">
      <alignment vertical="center"/>
    </xf>
    <xf numFmtId="0" fontId="119" fillId="0" borderId="0" applyNumberFormat="0" applyFill="0" applyBorder="0" applyAlignment="0" applyProtection="0">
      <alignment vertical="top"/>
      <protection locked="0"/>
    </xf>
    <xf numFmtId="0" fontId="125" fillId="0" borderId="0">
      <alignment vertical="center"/>
    </xf>
    <xf numFmtId="0" fontId="30" fillId="0" borderId="0">
      <alignment vertical="center"/>
    </xf>
    <xf numFmtId="0" fontId="129" fillId="0" borderId="0">
      <alignment vertical="center"/>
    </xf>
    <xf numFmtId="0" fontId="0" fillId="0" borderId="0">
      <alignment vertical="center"/>
    </xf>
    <xf numFmtId="0" fontId="63" fillId="4" borderId="12" applyNumberFormat="0" applyAlignment="0" applyProtection="0">
      <alignment vertical="center"/>
    </xf>
    <xf numFmtId="0" fontId="77" fillId="5" borderId="0" applyNumberFormat="0" applyBorder="0" applyAlignment="0" applyProtection="0">
      <alignment vertical="center"/>
    </xf>
    <xf numFmtId="0" fontId="30" fillId="0" borderId="0">
      <alignment vertical="center"/>
    </xf>
    <xf numFmtId="0" fontId="69" fillId="54" borderId="0" applyNumberFormat="0" applyBorder="0" applyAlignment="0" applyProtection="0">
      <alignment vertical="center"/>
    </xf>
    <xf numFmtId="0" fontId="111" fillId="57" borderId="0" applyNumberFormat="0" applyBorder="0" applyAlignment="0" applyProtection="0">
      <alignment vertical="center"/>
    </xf>
    <xf numFmtId="9" fontId="30" fillId="0" borderId="0" applyFont="0" applyFill="0" applyBorder="0" applyAlignment="0" applyProtection="0">
      <alignment vertical="center"/>
    </xf>
    <xf numFmtId="0" fontId="85" fillId="0" borderId="19" applyNumberFormat="0" applyFill="0" applyAlignment="0" applyProtection="0">
      <alignment vertical="center"/>
    </xf>
    <xf numFmtId="0" fontId="95" fillId="0" borderId="0" applyNumberFormat="0" applyFill="0" applyBorder="0" applyAlignment="0" applyProtection="0">
      <alignment vertical="center"/>
    </xf>
    <xf numFmtId="0" fontId="130" fillId="0" borderId="0" applyNumberFormat="0" applyFill="0" applyBorder="0" applyAlignment="0" applyProtection="0">
      <alignment vertical="center"/>
    </xf>
    <xf numFmtId="9" fontId="30" fillId="0" borderId="0" applyFont="0" applyFill="0" applyBorder="0" applyAlignment="0" applyProtection="0">
      <alignment vertical="center"/>
    </xf>
    <xf numFmtId="0" fontId="104" fillId="0" borderId="0" applyNumberFormat="0" applyFill="0" applyBorder="0" applyAlignment="0" applyProtection="0">
      <alignment vertical="center"/>
    </xf>
    <xf numFmtId="0" fontId="108" fillId="0" borderId="0" applyNumberFormat="0" applyFill="0" applyBorder="0" applyAlignment="0" applyProtection="0">
      <alignment vertical="top"/>
      <protection locked="0"/>
    </xf>
    <xf numFmtId="0" fontId="70" fillId="9" borderId="0" applyNumberFormat="0" applyBorder="0" applyAlignment="0" applyProtection="0">
      <alignment vertical="center"/>
    </xf>
    <xf numFmtId="0" fontId="129" fillId="0" borderId="0">
      <alignment vertical="center"/>
    </xf>
    <xf numFmtId="0" fontId="132" fillId="0" borderId="37" applyNumberFormat="0" applyFill="0" applyAlignment="0" applyProtection="0">
      <alignment vertical="center"/>
    </xf>
    <xf numFmtId="0" fontId="120" fillId="0" borderId="10" applyNumberFormat="0" applyFill="0" applyProtection="0">
      <alignment horizontal="center" vertical="center"/>
    </xf>
    <xf numFmtId="0" fontId="30" fillId="0" borderId="0">
      <alignment vertical="center"/>
    </xf>
    <xf numFmtId="0" fontId="125" fillId="0" borderId="0">
      <alignment vertical="center"/>
    </xf>
    <xf numFmtId="0" fontId="30" fillId="0" borderId="0">
      <alignment vertical="center"/>
    </xf>
    <xf numFmtId="0" fontId="29" fillId="18" borderId="0" applyNumberFormat="0" applyBorder="0" applyAlignment="0" applyProtection="0">
      <alignment vertical="center"/>
    </xf>
    <xf numFmtId="10" fontId="30" fillId="0" borderId="0" applyFont="0" applyFill="0" applyBorder="0" applyAlignment="0" applyProtection="0">
      <alignment vertical="center"/>
    </xf>
    <xf numFmtId="0" fontId="29" fillId="10" borderId="0" applyNumberFormat="0" applyBorder="0" applyAlignment="0" applyProtection="0">
      <alignment vertical="center"/>
    </xf>
    <xf numFmtId="0" fontId="103" fillId="16" borderId="28" applyNumberFormat="0" applyAlignment="0" applyProtection="0">
      <alignment vertical="center"/>
    </xf>
    <xf numFmtId="0" fontId="73" fillId="0" borderId="16" applyNumberFormat="0" applyFill="0" applyAlignment="0" applyProtection="0">
      <alignment vertical="center"/>
    </xf>
    <xf numFmtId="0" fontId="30" fillId="0" borderId="0">
      <alignment vertical="center"/>
    </xf>
    <xf numFmtId="0" fontId="70" fillId="23" borderId="0" applyNumberFormat="0" applyBorder="0" applyAlignment="0" applyProtection="0">
      <alignment vertical="center"/>
    </xf>
    <xf numFmtId="0" fontId="113" fillId="0" borderId="13" applyNumberFormat="0" applyFill="0" applyProtection="0">
      <alignment horizontal="left" vertical="center"/>
    </xf>
    <xf numFmtId="0" fontId="96" fillId="0" borderId="25">
      <alignment horizontal="center" vertical="center"/>
    </xf>
    <xf numFmtId="0" fontId="70" fillId="9" borderId="0" applyNumberFormat="0" applyBorder="0" applyAlignment="0" applyProtection="0">
      <alignment vertical="center"/>
    </xf>
    <xf numFmtId="0" fontId="94" fillId="10" borderId="24" applyNumberFormat="0" applyAlignment="0" applyProtection="0">
      <alignment vertical="center"/>
    </xf>
    <xf numFmtId="0" fontId="30" fillId="0" borderId="0">
      <alignment vertical="center"/>
    </xf>
    <xf numFmtId="0" fontId="69" fillId="10" borderId="0" applyNumberFormat="0" applyBorder="0" applyAlignment="0" applyProtection="0">
      <alignment vertical="center"/>
    </xf>
    <xf numFmtId="0" fontId="30" fillId="0" borderId="0">
      <alignment vertical="center"/>
    </xf>
    <xf numFmtId="0" fontId="72" fillId="10" borderId="12" applyNumberFormat="0" applyAlignment="0" applyProtection="0">
      <alignment vertical="center"/>
    </xf>
    <xf numFmtId="0" fontId="90" fillId="0" borderId="0">
      <alignment vertical="center"/>
    </xf>
    <xf numFmtId="9" fontId="30" fillId="0" borderId="0" applyFont="0" applyFill="0" applyBorder="0" applyAlignment="0" applyProtection="0">
      <alignment vertical="center"/>
    </xf>
    <xf numFmtId="0" fontId="0" fillId="4" borderId="0" applyNumberFormat="0" applyBorder="0" applyAlignment="0" applyProtection="0">
      <alignment vertical="center"/>
    </xf>
    <xf numFmtId="0" fontId="70" fillId="4" borderId="0" applyNumberFormat="0" applyBorder="0" applyAlignment="0" applyProtection="0">
      <alignment vertical="center"/>
    </xf>
    <xf numFmtId="0" fontId="30" fillId="0" borderId="0">
      <alignment vertical="center"/>
    </xf>
    <xf numFmtId="0" fontId="120" fillId="0" borderId="10" applyNumberFormat="0" applyFill="0" applyProtection="0">
      <alignment horizontal="center" vertical="center"/>
    </xf>
    <xf numFmtId="0" fontId="69" fillId="24" borderId="0" applyNumberFormat="0" applyBorder="0" applyAlignment="0" applyProtection="0">
      <alignment vertical="center"/>
    </xf>
    <xf numFmtId="0" fontId="30" fillId="0" borderId="0">
      <alignment vertical="center"/>
    </xf>
    <xf numFmtId="0" fontId="96" fillId="0" borderId="25">
      <alignment horizontal="center" vertical="center"/>
    </xf>
    <xf numFmtId="37" fontId="123" fillId="0" borderId="0">
      <alignment vertical="center"/>
    </xf>
    <xf numFmtId="0" fontId="0" fillId="0" borderId="0">
      <alignment vertical="center"/>
    </xf>
    <xf numFmtId="0" fontId="103" fillId="16" borderId="28" applyNumberFormat="0" applyAlignment="0" applyProtection="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72" fillId="10" borderId="12" applyNumberFormat="0" applyAlignment="0" applyProtection="0">
      <alignment vertical="center"/>
    </xf>
    <xf numFmtId="0" fontId="0" fillId="24" borderId="0" applyNumberFormat="0" applyBorder="0" applyAlignment="0" applyProtection="0">
      <alignment vertical="center"/>
    </xf>
    <xf numFmtId="186" fontId="65" fillId="0" borderId="13" applyFill="0" applyProtection="0">
      <alignment horizontal="right" vertical="center"/>
    </xf>
    <xf numFmtId="0" fontId="102" fillId="0" borderId="0" applyNumberFormat="0" applyFill="0" applyBorder="0" applyAlignment="0" applyProtection="0">
      <alignment vertical="center"/>
    </xf>
    <xf numFmtId="0" fontId="129" fillId="0" borderId="0">
      <alignment vertical="center"/>
    </xf>
    <xf numFmtId="0" fontId="94" fillId="10" borderId="24" applyNumberFormat="0" applyAlignment="0" applyProtection="0">
      <alignment vertical="center"/>
    </xf>
    <xf numFmtId="0" fontId="29" fillId="59" borderId="0" applyNumberFormat="0" applyBorder="0" applyAlignment="0" applyProtection="0">
      <alignment vertical="center"/>
    </xf>
    <xf numFmtId="0" fontId="30" fillId="0" borderId="0">
      <alignment vertical="center"/>
    </xf>
    <xf numFmtId="0" fontId="105" fillId="0" borderId="0">
      <alignment vertical="center"/>
    </xf>
    <xf numFmtId="9" fontId="30" fillId="0" borderId="0" applyFont="0" applyFill="0" applyBorder="0" applyAlignment="0" applyProtection="0">
      <alignment vertical="center"/>
    </xf>
    <xf numFmtId="0" fontId="29" fillId="4" borderId="0" applyNumberFormat="0" applyBorder="0" applyAlignment="0" applyProtection="0">
      <alignment vertical="center"/>
    </xf>
    <xf numFmtId="0" fontId="0" fillId="18" borderId="0" applyNumberFormat="0" applyBorder="0" applyAlignment="0" applyProtection="0">
      <alignment vertical="center"/>
    </xf>
    <xf numFmtId="14" fontId="131" fillId="0" borderId="0">
      <alignment horizontal="center" vertical="center" wrapText="1"/>
      <protection locked="0"/>
    </xf>
    <xf numFmtId="9" fontId="30" fillId="0" borderId="0" applyFont="0" applyFill="0" applyBorder="0" applyAlignment="0" applyProtection="0">
      <alignment vertical="center"/>
    </xf>
    <xf numFmtId="0" fontId="29" fillId="18" borderId="0" applyNumberFormat="0" applyBorder="0" applyAlignment="0" applyProtection="0">
      <alignment vertical="center"/>
    </xf>
    <xf numFmtId="0" fontId="96" fillId="0" borderId="25">
      <alignment horizontal="center" vertical="center"/>
    </xf>
    <xf numFmtId="0" fontId="30" fillId="0" borderId="0">
      <alignment vertical="center"/>
    </xf>
    <xf numFmtId="9" fontId="30" fillId="0" borderId="0" applyFont="0" applyFill="0" applyBorder="0" applyAlignment="0" applyProtection="0">
      <alignment vertical="center"/>
    </xf>
    <xf numFmtId="0" fontId="94" fillId="10" borderId="24" applyNumberFormat="0" applyAlignment="0" applyProtection="0">
      <alignment vertical="center"/>
    </xf>
    <xf numFmtId="0" fontId="69" fillId="4" borderId="0" applyNumberFormat="0" applyBorder="0" applyAlignment="0" applyProtection="0">
      <alignment vertical="center"/>
    </xf>
    <xf numFmtId="196" fontId="109" fillId="0" borderId="0">
      <alignment vertical="center"/>
    </xf>
    <xf numFmtId="9" fontId="30" fillId="0" borderId="0" applyFont="0" applyFill="0" applyBorder="0" applyAlignment="0" applyProtection="0">
      <alignment vertical="center"/>
    </xf>
    <xf numFmtId="0" fontId="69" fillId="51" borderId="0" applyNumberFormat="0" applyBorder="0" applyAlignment="0" applyProtection="0">
      <alignment vertical="center"/>
    </xf>
    <xf numFmtId="9" fontId="30" fillId="0" borderId="0" applyFont="0" applyFill="0" applyBorder="0" applyAlignment="0" applyProtection="0">
      <alignment vertical="center"/>
    </xf>
    <xf numFmtId="0" fontId="108" fillId="0" borderId="0" applyNumberFormat="0" applyFill="0" applyBorder="0" applyAlignment="0" applyProtection="0">
      <alignment vertical="top"/>
      <protection locked="0"/>
    </xf>
    <xf numFmtId="49" fontId="30" fillId="0" borderId="0" applyFont="0" applyFill="0" applyBorder="0" applyAlignment="0" applyProtection="0">
      <alignment vertical="center"/>
    </xf>
    <xf numFmtId="0" fontId="29" fillId="4" borderId="0" applyNumberFormat="0" applyBorder="0" applyAlignment="0" applyProtection="0">
      <alignment vertical="center"/>
    </xf>
    <xf numFmtId="0" fontId="65" fillId="0" borderId="10" applyNumberFormat="0" applyFill="0" applyProtection="0">
      <alignment horizontal="left" vertical="center"/>
    </xf>
    <xf numFmtId="0" fontId="129" fillId="0" borderId="0">
      <alignment vertical="center"/>
    </xf>
    <xf numFmtId="0" fontId="70" fillId="9" borderId="0" applyNumberFormat="0" applyBorder="0" applyAlignment="0" applyProtection="0">
      <alignment vertical="center"/>
    </xf>
    <xf numFmtId="0" fontId="119" fillId="0" borderId="0" applyNumberFormat="0" applyFill="0" applyBorder="0" applyAlignment="0" applyProtection="0">
      <alignment vertical="top"/>
      <protection locked="0"/>
    </xf>
    <xf numFmtId="0" fontId="125" fillId="0" borderId="0">
      <alignment vertical="center"/>
    </xf>
    <xf numFmtId="0" fontId="72" fillId="10" borderId="12" applyNumberFormat="0" applyAlignment="0" applyProtection="0">
      <alignment vertical="center"/>
    </xf>
    <xf numFmtId="0" fontId="30" fillId="0" borderId="0">
      <alignment vertical="center"/>
    </xf>
    <xf numFmtId="0" fontId="30" fillId="0" borderId="0">
      <alignment vertical="center"/>
    </xf>
    <xf numFmtId="9" fontId="30" fillId="0" borderId="0" applyFont="0" applyFill="0" applyBorder="0" applyAlignment="0" applyProtection="0">
      <alignment vertical="center"/>
    </xf>
    <xf numFmtId="0" fontId="70" fillId="23" borderId="0" applyNumberFormat="0" applyBorder="0" applyAlignment="0" applyProtection="0">
      <alignment vertical="center"/>
    </xf>
    <xf numFmtId="0" fontId="102" fillId="0" borderId="0" applyNumberFormat="0" applyFill="0" applyBorder="0" applyAlignment="0" applyProtection="0">
      <alignment vertical="center"/>
    </xf>
    <xf numFmtId="0" fontId="70" fillId="51" borderId="0" applyNumberFormat="0" applyBorder="0" applyAlignment="0" applyProtection="0">
      <alignment vertical="center"/>
    </xf>
    <xf numFmtId="0" fontId="65" fillId="0" borderId="0">
      <alignment vertical="center"/>
    </xf>
    <xf numFmtId="43" fontId="0" fillId="0" borderId="0" applyFont="0" applyFill="0" applyBorder="0" applyAlignment="0" applyProtection="0">
      <alignment vertical="center"/>
    </xf>
    <xf numFmtId="0" fontId="78" fillId="18" borderId="1" applyNumberFormat="0" applyBorder="0" applyAlignment="0" applyProtection="0">
      <alignment vertical="center"/>
    </xf>
    <xf numFmtId="0" fontId="64" fillId="17" borderId="0" applyNumberFormat="0" applyBorder="0" applyAlignment="0" applyProtection="0">
      <alignment vertical="center"/>
    </xf>
    <xf numFmtId="0" fontId="125" fillId="0" borderId="0">
      <alignment vertical="center"/>
    </xf>
    <xf numFmtId="0" fontId="29" fillId="18" borderId="0" applyNumberFormat="0" applyBorder="0" applyAlignment="0" applyProtection="0">
      <alignment vertical="center"/>
    </xf>
    <xf numFmtId="0" fontId="65" fillId="0" borderId="0">
      <alignment vertical="center"/>
    </xf>
    <xf numFmtId="0" fontId="70" fillId="4" borderId="0" applyNumberFormat="0" applyBorder="0" applyAlignment="0" applyProtection="0">
      <alignment vertical="center"/>
    </xf>
    <xf numFmtId="0" fontId="85" fillId="0" borderId="19" applyNumberFormat="0" applyFill="0" applyAlignment="0" applyProtection="0">
      <alignment vertical="center"/>
    </xf>
    <xf numFmtId="0" fontId="71" fillId="11" borderId="0" applyNumberFormat="0" applyBorder="0" applyAlignment="0" applyProtection="0">
      <alignment vertical="center"/>
    </xf>
    <xf numFmtId="0" fontId="73" fillId="0" borderId="16" applyNumberFormat="0" applyFill="0" applyAlignment="0" applyProtection="0">
      <alignment vertical="center"/>
    </xf>
    <xf numFmtId="0" fontId="70" fillId="51" borderId="0" applyNumberFormat="0" applyBorder="0" applyAlignment="0" applyProtection="0">
      <alignment vertical="center"/>
    </xf>
    <xf numFmtId="0" fontId="103" fillId="16" borderId="28" applyNumberFormat="0" applyAlignment="0" applyProtection="0">
      <alignment vertical="center"/>
    </xf>
    <xf numFmtId="0" fontId="116" fillId="0" borderId="0">
      <alignment vertical="center"/>
    </xf>
    <xf numFmtId="188" fontId="65" fillId="0" borderId="0">
      <alignment vertical="center"/>
    </xf>
    <xf numFmtId="0" fontId="94" fillId="10" borderId="24" applyNumberFormat="0" applyAlignment="0" applyProtection="0">
      <alignment vertical="center"/>
    </xf>
    <xf numFmtId="0" fontId="71" fillId="19"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4" borderId="0" applyNumberForma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70" fillId="9" borderId="0" applyNumberFormat="0" applyBorder="0" applyAlignment="0" applyProtection="0">
      <alignment vertical="center"/>
    </xf>
    <xf numFmtId="0" fontId="109" fillId="0" borderId="0">
      <alignment vertical="center"/>
    </xf>
    <xf numFmtId="0" fontId="63" fillId="4" borderId="12" applyNumberFormat="0" applyAlignment="0" applyProtection="0">
      <alignment vertical="center"/>
    </xf>
    <xf numFmtId="0" fontId="104" fillId="0" borderId="0" applyNumberFormat="0" applyFill="0" applyBorder="0" applyAlignment="0" applyProtection="0">
      <alignment vertical="center"/>
    </xf>
    <xf numFmtId="0" fontId="0" fillId="0" borderId="0">
      <alignment vertical="center"/>
    </xf>
    <xf numFmtId="0" fontId="0" fillId="17" borderId="0" applyNumberFormat="0" applyBorder="0" applyAlignment="0" applyProtection="0">
      <alignment vertical="center"/>
    </xf>
    <xf numFmtId="0" fontId="70" fillId="1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70" fillId="16" borderId="0" applyNumberFormat="0" applyBorder="0" applyAlignment="0" applyProtection="0">
      <alignment vertical="center"/>
    </xf>
    <xf numFmtId="0" fontId="82" fillId="0" borderId="0" applyNumberFormat="0" applyFill="0" applyBorder="0" applyAlignment="0" applyProtection="0">
      <alignment vertical="center"/>
    </xf>
    <xf numFmtId="0" fontId="0" fillId="18" borderId="18" applyNumberFormat="0" applyFont="0" applyAlignment="0" applyProtection="0">
      <alignment vertical="center"/>
    </xf>
    <xf numFmtId="0" fontId="120" fillId="0" borderId="10" applyNumberFormat="0" applyFill="0" applyProtection="0">
      <alignment horizontal="center" vertical="center"/>
    </xf>
    <xf numFmtId="184" fontId="30" fillId="0" borderId="0" applyFont="0" applyFill="0" applyBorder="0" applyAlignment="0" applyProtection="0">
      <alignment vertical="center"/>
    </xf>
    <xf numFmtId="0" fontId="69" fillId="51" borderId="0" applyNumberFormat="0" applyBorder="0" applyAlignment="0" applyProtection="0">
      <alignment vertical="center"/>
    </xf>
    <xf numFmtId="0" fontId="96" fillId="0" borderId="25">
      <alignment horizontal="center"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103" fillId="16" borderId="28" applyNumberFormat="0" applyAlignment="0" applyProtection="0">
      <alignment vertical="center"/>
    </xf>
    <xf numFmtId="0" fontId="30" fillId="0" borderId="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122" fillId="0" borderId="34" applyNumberFormat="0" applyFill="0" applyAlignment="0" applyProtection="0">
      <alignment vertical="center"/>
    </xf>
    <xf numFmtId="0" fontId="29" fillId="59" borderId="0" applyNumberFormat="0" applyBorder="0" applyAlignment="0" applyProtection="0">
      <alignment vertical="center"/>
    </xf>
    <xf numFmtId="0" fontId="125" fillId="0" borderId="0">
      <alignment vertical="center"/>
    </xf>
    <xf numFmtId="0" fontId="63" fillId="4" borderId="12" applyNumberFormat="0" applyAlignment="0" applyProtection="0">
      <alignment vertical="center"/>
    </xf>
    <xf numFmtId="0" fontId="29" fillId="10" borderId="0" applyNumberFormat="0" applyBorder="0" applyAlignment="0" applyProtection="0">
      <alignment vertical="center"/>
    </xf>
    <xf numFmtId="0" fontId="77" fillId="5" borderId="0" applyNumberFormat="0" applyBorder="0" applyAlignment="0" applyProtection="0">
      <alignment vertical="center"/>
    </xf>
    <xf numFmtId="0" fontId="30" fillId="0" borderId="0">
      <alignment vertical="center"/>
    </xf>
    <xf numFmtId="40" fontId="30" fillId="0" borderId="0" applyFont="0" applyFill="0" applyBorder="0" applyAlignment="0" applyProtection="0">
      <alignment vertical="center"/>
    </xf>
    <xf numFmtId="0" fontId="30" fillId="0" borderId="0">
      <alignment vertical="center"/>
    </xf>
    <xf numFmtId="0" fontId="29" fillId="10" borderId="0" applyNumberFormat="0" applyBorder="0" applyAlignment="0" applyProtection="0">
      <alignment vertical="center"/>
    </xf>
    <xf numFmtId="0" fontId="63" fillId="4" borderId="12" applyNumberFormat="0" applyAlignment="0" applyProtection="0">
      <alignment vertical="center"/>
    </xf>
    <xf numFmtId="0" fontId="113" fillId="0" borderId="13" applyNumberFormat="0" applyFill="0" applyProtection="0">
      <alignment horizontal="left" vertical="center"/>
    </xf>
    <xf numFmtId="0" fontId="65" fillId="0" borderId="10" applyNumberFormat="0" applyFill="0" applyProtection="0">
      <alignment horizontal="right" vertical="center"/>
    </xf>
    <xf numFmtId="9" fontId="30" fillId="0" borderId="0" applyFont="0" applyFill="0" applyBorder="0" applyAlignment="0" applyProtection="0">
      <alignment vertical="center"/>
    </xf>
    <xf numFmtId="0" fontId="104" fillId="0" borderId="0" applyNumberFormat="0" applyFill="0" applyBorder="0" applyAlignment="0" applyProtection="0">
      <alignment vertical="center"/>
    </xf>
    <xf numFmtId="0" fontId="30" fillId="0" borderId="0">
      <alignment vertical="center"/>
    </xf>
    <xf numFmtId="0" fontId="30" fillId="66" borderId="0" applyNumberFormat="0" applyFont="0" applyBorder="0" applyAlignment="0" applyProtection="0">
      <alignment vertical="center"/>
    </xf>
    <xf numFmtId="0" fontId="70" fillId="10" borderId="0" applyNumberFormat="0" applyBorder="0" applyAlignment="0" applyProtection="0">
      <alignment vertical="center"/>
    </xf>
    <xf numFmtId="0" fontId="70" fillId="9" borderId="0" applyNumberFormat="0" applyBorder="0" applyAlignment="0" applyProtection="0">
      <alignment vertical="center"/>
    </xf>
    <xf numFmtId="0" fontId="30" fillId="0" borderId="0">
      <alignment vertical="center"/>
    </xf>
    <xf numFmtId="0" fontId="77" fillId="5" borderId="0" applyNumberFormat="0" applyBorder="0" applyAlignment="0" applyProtection="0">
      <alignment vertical="center"/>
    </xf>
    <xf numFmtId="0" fontId="70" fillId="51" borderId="0" applyNumberFormat="0" applyBorder="0" applyAlignment="0" applyProtection="0">
      <alignment vertical="center"/>
    </xf>
    <xf numFmtId="0" fontId="82" fillId="0" borderId="0" applyNumberFormat="0" applyFill="0" applyBorder="0" applyAlignment="0" applyProtection="0">
      <alignment vertical="center"/>
    </xf>
    <xf numFmtId="9" fontId="30" fillId="0" borderId="0" applyFont="0" applyFill="0" applyBorder="0" applyAlignment="0" applyProtection="0">
      <alignment vertical="center"/>
    </xf>
    <xf numFmtId="0" fontId="95" fillId="0" borderId="29" applyNumberFormat="0" applyFill="0" applyAlignment="0" applyProtection="0">
      <alignment vertical="center"/>
    </xf>
    <xf numFmtId="0" fontId="71" fillId="11" borderId="0" applyNumberFormat="0" applyBorder="0" applyAlignment="0" applyProtection="0">
      <alignment vertical="center"/>
    </xf>
    <xf numFmtId="9" fontId="30" fillId="0" borderId="0" applyFont="0" applyFill="0" applyBorder="0" applyAlignment="0" applyProtection="0">
      <alignment vertical="center"/>
    </xf>
    <xf numFmtId="0" fontId="70" fillId="51" borderId="0" applyNumberFormat="0" applyBorder="0" applyAlignment="0" applyProtection="0">
      <alignment vertical="center"/>
    </xf>
    <xf numFmtId="0" fontId="85" fillId="0" borderId="19" applyNumberFormat="0" applyFill="0" applyAlignment="0" applyProtection="0">
      <alignment vertical="center"/>
    </xf>
    <xf numFmtId="0" fontId="70" fillId="15" borderId="0" applyNumberFormat="0" applyBorder="0" applyAlignment="0" applyProtection="0">
      <alignment vertical="center"/>
    </xf>
    <xf numFmtId="0" fontId="85" fillId="0" borderId="19" applyNumberFormat="0" applyFill="0" applyAlignment="0" applyProtection="0">
      <alignment vertical="center"/>
    </xf>
    <xf numFmtId="0" fontId="30" fillId="0" borderId="0">
      <alignment vertical="center"/>
    </xf>
    <xf numFmtId="0" fontId="70" fillId="9" borderId="0" applyNumberFormat="0" applyBorder="0" applyAlignment="0" applyProtection="0">
      <alignment vertical="center"/>
    </xf>
    <xf numFmtId="0" fontId="117" fillId="0" borderId="32" applyNumberFormat="0" applyFill="0" applyAlignment="0" applyProtection="0">
      <alignment vertical="center"/>
    </xf>
    <xf numFmtId="0" fontId="65" fillId="0" borderId="10" applyNumberFormat="0" applyFill="0" applyProtection="0">
      <alignment horizontal="left" vertical="center"/>
    </xf>
    <xf numFmtId="0" fontId="30" fillId="0" borderId="0">
      <alignment vertical="center"/>
    </xf>
    <xf numFmtId="0" fontId="0" fillId="17" borderId="0" applyNumberFormat="0" applyBorder="0" applyAlignment="0" applyProtection="0">
      <alignment vertical="center"/>
    </xf>
    <xf numFmtId="0" fontId="78" fillId="18" borderId="1" applyNumberFormat="0" applyBorder="0" applyAlignment="0" applyProtection="0">
      <alignment vertical="center"/>
    </xf>
    <xf numFmtId="0" fontId="29" fillId="59" borderId="0" applyNumberFormat="0" applyBorder="0" applyAlignment="0" applyProtection="0">
      <alignment vertical="center"/>
    </xf>
    <xf numFmtId="0" fontId="88" fillId="19" borderId="0" applyNumberFormat="0" applyBorder="0" applyAlignment="0" applyProtection="0">
      <alignment vertical="center"/>
    </xf>
    <xf numFmtId="0" fontId="70" fillId="23" borderId="0" applyNumberFormat="0" applyBorder="0" applyAlignment="0" applyProtection="0">
      <alignment vertical="center"/>
    </xf>
    <xf numFmtId="0" fontId="117" fillId="0" borderId="32" applyNumberFormat="0" applyFill="0" applyAlignment="0" applyProtection="0">
      <alignment vertical="center"/>
    </xf>
    <xf numFmtId="0" fontId="29" fillId="17" borderId="0" applyNumberFormat="0" applyBorder="0" applyAlignment="0" applyProtection="0">
      <alignment vertical="center"/>
    </xf>
    <xf numFmtId="0" fontId="63" fillId="4" borderId="12" applyNumberFormat="0" applyAlignment="0" applyProtection="0">
      <alignment vertical="center"/>
    </xf>
    <xf numFmtId="0" fontId="94" fillId="10" borderId="24" applyNumberFormat="0" applyAlignment="0" applyProtection="0">
      <alignment vertical="center"/>
    </xf>
    <xf numFmtId="0" fontId="30" fillId="0" borderId="0">
      <alignment vertical="center"/>
    </xf>
    <xf numFmtId="0" fontId="70" fillId="51" borderId="0" applyNumberFormat="0" applyBorder="0" applyAlignment="0" applyProtection="0">
      <alignment vertical="center"/>
    </xf>
    <xf numFmtId="0" fontId="71" fillId="11" borderId="0" applyNumberFormat="0" applyBorder="0" applyAlignment="0" applyProtection="0">
      <alignment vertical="center"/>
    </xf>
    <xf numFmtId="0" fontId="73" fillId="0" borderId="30" applyNumberFormat="0" applyFill="0" applyAlignment="0" applyProtection="0">
      <alignment vertical="center"/>
    </xf>
    <xf numFmtId="0" fontId="30" fillId="0" borderId="0">
      <alignment vertical="center"/>
    </xf>
    <xf numFmtId="0" fontId="70" fillId="4" borderId="0" applyNumberFormat="0" applyBorder="0" applyAlignment="0" applyProtection="0">
      <alignment vertical="center"/>
    </xf>
    <xf numFmtId="0" fontId="73" fillId="0" borderId="16" applyNumberFormat="0" applyFill="0" applyAlignment="0" applyProtection="0">
      <alignment vertical="center"/>
    </xf>
    <xf numFmtId="0" fontId="70" fillId="51" borderId="0" applyNumberFormat="0" applyBorder="0" applyAlignment="0" applyProtection="0">
      <alignment vertical="center"/>
    </xf>
    <xf numFmtId="0" fontId="95" fillId="0" borderId="29" applyNumberFormat="0" applyFill="0" applyAlignment="0" applyProtection="0">
      <alignment vertical="center"/>
    </xf>
    <xf numFmtId="0" fontId="29" fillId="4" borderId="0" applyNumberFormat="0" applyBorder="0" applyAlignment="0" applyProtection="0">
      <alignment vertical="center"/>
    </xf>
    <xf numFmtId="0" fontId="96"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53" borderId="0" applyNumberFormat="0" applyBorder="0" applyAlignment="0" applyProtection="0">
      <alignment vertical="center"/>
    </xf>
    <xf numFmtId="0" fontId="30" fillId="0" borderId="0">
      <alignment vertical="center"/>
    </xf>
    <xf numFmtId="0" fontId="70" fillId="4" borderId="0" applyNumberFormat="0" applyBorder="0" applyAlignment="0" applyProtection="0">
      <alignment vertical="center"/>
    </xf>
    <xf numFmtId="0" fontId="85" fillId="0" borderId="19" applyNumberFormat="0" applyFill="0" applyAlignment="0" applyProtection="0">
      <alignment vertical="center"/>
    </xf>
    <xf numFmtId="0" fontId="70" fillId="15" borderId="0" applyNumberFormat="0" applyBorder="0" applyAlignment="0" applyProtection="0">
      <alignment vertical="center"/>
    </xf>
    <xf numFmtId="0" fontId="100" fillId="32" borderId="0" applyNumberFormat="0" applyBorder="0" applyAlignment="0" applyProtection="0">
      <alignment vertical="center"/>
    </xf>
    <xf numFmtId="199" fontId="30" fillId="0" borderId="0" applyFont="0" applyFill="0" applyBorder="0" applyAlignment="0" applyProtection="0">
      <alignment vertical="center"/>
    </xf>
    <xf numFmtId="0" fontId="117" fillId="0" borderId="32" applyNumberFormat="0" applyFill="0" applyAlignment="0" applyProtection="0">
      <alignment vertical="center"/>
    </xf>
    <xf numFmtId="4" fontId="30" fillId="0" borderId="0" applyFont="0" applyFill="0" applyBorder="0" applyAlignment="0" applyProtection="0">
      <alignment vertical="center"/>
    </xf>
    <xf numFmtId="0" fontId="71" fillId="11" borderId="0" applyNumberFormat="0" applyBorder="0" applyAlignment="0" applyProtection="0">
      <alignment vertical="center"/>
    </xf>
    <xf numFmtId="0" fontId="82" fillId="0" borderId="0" applyNumberFormat="0" applyFill="0" applyBorder="0" applyAlignment="0" applyProtection="0">
      <alignment vertical="center"/>
    </xf>
    <xf numFmtId="9" fontId="30" fillId="0" borderId="0" applyFont="0" applyFill="0" applyBorder="0" applyAlignment="0" applyProtection="0">
      <alignment vertical="center"/>
    </xf>
    <xf numFmtId="15" fontId="112" fillId="0" borderId="0">
      <alignment vertical="center"/>
    </xf>
    <xf numFmtId="0" fontId="88" fillId="11" borderId="0" applyNumberFormat="0" applyBorder="0" applyAlignment="0" applyProtection="0">
      <alignment vertical="center"/>
    </xf>
    <xf numFmtId="0" fontId="78" fillId="10" borderId="0" applyNumberFormat="0" applyBorder="0" applyAlignment="0" applyProtection="0">
      <alignment vertical="center"/>
    </xf>
    <xf numFmtId="0" fontId="70" fillId="52" borderId="0" applyNumberFormat="0" applyBorder="0" applyAlignment="0" applyProtection="0">
      <alignment vertical="center"/>
    </xf>
    <xf numFmtId="0" fontId="30" fillId="0" borderId="0">
      <alignment vertical="center"/>
    </xf>
    <xf numFmtId="0" fontId="69" fillId="64" borderId="0" applyNumberFormat="0" applyBorder="0" applyAlignment="0" applyProtection="0">
      <alignment vertical="center"/>
    </xf>
    <xf numFmtId="0" fontId="121" fillId="0" borderId="8">
      <alignment horizontal="left" vertical="center"/>
    </xf>
    <xf numFmtId="0" fontId="95" fillId="0" borderId="29" applyNumberFormat="0" applyFill="0" applyAlignment="0" applyProtection="0">
      <alignment vertical="center"/>
    </xf>
    <xf numFmtId="0" fontId="121" fillId="0" borderId="8">
      <alignment horizontal="left" vertical="center"/>
    </xf>
    <xf numFmtId="0" fontId="95" fillId="0" borderId="29" applyNumberFormat="0" applyFill="0" applyAlignment="0" applyProtection="0">
      <alignment vertical="center"/>
    </xf>
    <xf numFmtId="0" fontId="77" fillId="17" borderId="0" applyNumberFormat="0" applyBorder="0" applyAlignment="0" applyProtection="0">
      <alignment vertical="center"/>
    </xf>
    <xf numFmtId="186" fontId="65" fillId="0" borderId="13" applyFill="0" applyProtection="0">
      <alignment horizontal="right" vertical="center"/>
    </xf>
    <xf numFmtId="0" fontId="0" fillId="0" borderId="0">
      <alignment vertical="center"/>
    </xf>
    <xf numFmtId="0" fontId="30" fillId="0" borderId="0">
      <alignment vertical="center"/>
    </xf>
    <xf numFmtId="9" fontId="30" fillId="0" borderId="0" applyFont="0" applyFill="0" applyBorder="0" applyAlignment="0" applyProtection="0">
      <alignment vertical="center"/>
    </xf>
    <xf numFmtId="0" fontId="78" fillId="18" borderId="1" applyNumberFormat="0" applyBorder="0" applyAlignment="0" applyProtection="0">
      <alignment vertical="center"/>
    </xf>
    <xf numFmtId="0" fontId="70" fillId="52" borderId="0" applyNumberFormat="0" applyBorder="0" applyAlignment="0" applyProtection="0">
      <alignment vertical="center"/>
    </xf>
    <xf numFmtId="0" fontId="0" fillId="3" borderId="0" applyNumberFormat="0" applyBorder="0" applyAlignment="0" applyProtection="0">
      <alignment vertical="center"/>
    </xf>
    <xf numFmtId="9" fontId="30" fillId="0" borderId="0" applyFont="0" applyFill="0" applyBorder="0" applyAlignment="0" applyProtection="0">
      <alignment vertical="center"/>
    </xf>
    <xf numFmtId="0" fontId="78" fillId="18" borderId="1" applyNumberFormat="0" applyBorder="0" applyAlignment="0" applyProtection="0">
      <alignment vertical="center"/>
    </xf>
    <xf numFmtId="0" fontId="65" fillId="0" borderId="10" applyNumberFormat="0" applyFill="0" applyProtection="0">
      <alignment horizontal="right" vertical="center"/>
    </xf>
    <xf numFmtId="9" fontId="30" fillId="0" borderId="0" applyFont="0" applyFill="0" applyBorder="0" applyAlignment="0" applyProtection="0">
      <alignment vertical="center"/>
    </xf>
    <xf numFmtId="176" fontId="134" fillId="67" borderId="0">
      <alignment vertical="center"/>
    </xf>
    <xf numFmtId="0" fontId="70" fillId="52" borderId="0" applyNumberFormat="0" applyBorder="0" applyAlignment="0" applyProtection="0">
      <alignment vertical="center"/>
    </xf>
    <xf numFmtId="0" fontId="65" fillId="0" borderId="10" applyNumberFormat="0" applyFill="0" applyProtection="0">
      <alignment horizontal="right" vertical="center"/>
    </xf>
    <xf numFmtId="176" fontId="135" fillId="68" borderId="0">
      <alignment vertical="center"/>
    </xf>
    <xf numFmtId="38" fontId="30" fillId="0" borderId="0" applyFont="0" applyFill="0" applyBorder="0" applyAlignment="0" applyProtection="0">
      <alignment vertical="center"/>
    </xf>
    <xf numFmtId="0" fontId="77" fillId="5" borderId="0" applyNumberFormat="0" applyBorder="0" applyAlignment="0" applyProtection="0">
      <alignment vertical="center"/>
    </xf>
    <xf numFmtId="0" fontId="95" fillId="0" borderId="29" applyNumberFormat="0" applyFill="0" applyAlignment="0" applyProtection="0">
      <alignment vertical="center"/>
    </xf>
    <xf numFmtId="0" fontId="30" fillId="0" borderId="0">
      <alignment vertical="center"/>
    </xf>
    <xf numFmtId="177" fontId="30" fillId="0" borderId="0" applyFont="0" applyFill="0" applyBorder="0" applyAlignment="0" applyProtection="0">
      <alignment vertical="center"/>
    </xf>
    <xf numFmtId="43" fontId="0" fillId="0" borderId="0" applyFont="0" applyFill="0" applyBorder="0" applyAlignment="0" applyProtection="0">
      <alignment vertical="center"/>
    </xf>
    <xf numFmtId="200" fontId="30" fillId="0" borderId="0" applyFont="0" applyFill="0" applyBorder="0" applyAlignment="0" applyProtection="0">
      <alignment vertical="center"/>
    </xf>
    <xf numFmtId="9" fontId="30" fillId="0" borderId="0" applyFont="0" applyFill="0" applyBorder="0" applyAlignment="0" applyProtection="0">
      <alignment vertical="center"/>
    </xf>
    <xf numFmtId="0" fontId="29" fillId="18" borderId="0" applyNumberFormat="0" applyBorder="0" applyAlignment="0" applyProtection="0">
      <alignment vertical="center"/>
    </xf>
    <xf numFmtId="0" fontId="30" fillId="0" borderId="0">
      <alignment vertical="center"/>
    </xf>
    <xf numFmtId="0" fontId="119" fillId="0" borderId="0" applyNumberFormat="0" applyFill="0" applyBorder="0" applyAlignment="0" applyProtection="0">
      <alignment vertical="top"/>
      <protection locked="0"/>
    </xf>
    <xf numFmtId="0" fontId="104" fillId="0" borderId="0" applyNumberFormat="0" applyFill="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136" fillId="0" borderId="0">
      <alignment vertical="top"/>
      <protection locked="0"/>
    </xf>
    <xf numFmtId="0" fontId="0" fillId="0" borderId="0">
      <alignment vertical="center"/>
    </xf>
    <xf numFmtId="9" fontId="30" fillId="0" borderId="0" applyFont="0" applyFill="0" applyBorder="0" applyAlignment="0" applyProtection="0">
      <alignment vertical="center"/>
    </xf>
    <xf numFmtId="0" fontId="30" fillId="0" borderId="0">
      <alignment vertical="center"/>
    </xf>
    <xf numFmtId="0" fontId="71" fillId="11" borderId="0" applyNumberFormat="0" applyBorder="0" applyAlignment="0" applyProtection="0">
      <alignment vertical="center"/>
    </xf>
    <xf numFmtId="15" fontId="30" fillId="0" borderId="0" applyFont="0" applyFill="0" applyBorder="0" applyAlignment="0" applyProtection="0">
      <alignment vertical="center"/>
    </xf>
    <xf numFmtId="0" fontId="65" fillId="0" borderId="10" applyNumberFormat="0" applyFill="0" applyProtection="0">
      <alignment horizontal="right" vertical="center"/>
    </xf>
    <xf numFmtId="15" fontId="30" fillId="0" borderId="0" applyFont="0" applyFill="0" applyBorder="0" applyAlignment="0" applyProtection="0">
      <alignment vertical="center"/>
    </xf>
    <xf numFmtId="0" fontId="30" fillId="0" borderId="0">
      <alignment vertical="center"/>
    </xf>
    <xf numFmtId="0" fontId="30" fillId="0" borderId="0">
      <alignment vertical="center"/>
    </xf>
    <xf numFmtId="0" fontId="117" fillId="0" borderId="32" applyNumberFormat="0" applyFill="0" applyAlignment="0" applyProtection="0">
      <alignment vertical="center"/>
    </xf>
    <xf numFmtId="0" fontId="70" fillId="52" borderId="0" applyNumberFormat="0" applyBorder="0" applyAlignment="0" applyProtection="0">
      <alignment vertical="center"/>
    </xf>
    <xf numFmtId="0" fontId="72" fillId="10" borderId="12" applyNumberFormat="0" applyAlignment="0" applyProtection="0">
      <alignment vertical="center"/>
    </xf>
    <xf numFmtId="0" fontId="96" fillId="0" borderId="25">
      <alignment horizontal="center" vertical="center"/>
    </xf>
    <xf numFmtId="0" fontId="96" fillId="0" borderId="25">
      <alignment horizontal="center" vertical="center"/>
    </xf>
    <xf numFmtId="0" fontId="96" fillId="0" borderId="25">
      <alignment horizontal="center" vertical="center"/>
    </xf>
    <xf numFmtId="0" fontId="30" fillId="0" borderId="0">
      <alignment vertical="center"/>
    </xf>
    <xf numFmtId="3" fontId="30" fillId="0" borderId="0" applyFont="0" applyFill="0" applyBorder="0" applyAlignment="0" applyProtection="0">
      <alignment vertical="center"/>
    </xf>
    <xf numFmtId="0" fontId="30" fillId="66" borderId="0" applyNumberFormat="0" applyFont="0" applyBorder="0" applyAlignment="0" applyProtection="0">
      <alignment vertical="center"/>
    </xf>
    <xf numFmtId="0" fontId="114" fillId="61" borderId="31">
      <alignment vertical="center"/>
      <protection locked="0"/>
    </xf>
    <xf numFmtId="0" fontId="137" fillId="0" borderId="0">
      <alignment vertical="center"/>
    </xf>
    <xf numFmtId="0" fontId="69" fillId="62" borderId="0" applyNumberFormat="0" applyBorder="0" applyAlignment="0" applyProtection="0">
      <alignment vertical="center"/>
    </xf>
    <xf numFmtId="0" fontId="114" fillId="61" borderId="31">
      <alignment vertical="center"/>
      <protection locked="0"/>
    </xf>
    <xf numFmtId="43" fontId="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11" fillId="63" borderId="0" applyNumberFormat="0" applyBorder="0" applyAlignment="0" applyProtection="0">
      <alignment vertical="center"/>
    </xf>
    <xf numFmtId="0" fontId="29" fillId="18" borderId="0" applyNumberFormat="0" applyBorder="0" applyAlignment="0" applyProtection="0">
      <alignment vertical="center"/>
    </xf>
    <xf numFmtId="0" fontId="30" fillId="0" borderId="0"/>
    <xf numFmtId="0" fontId="30" fillId="0" borderId="0">
      <alignment vertical="center"/>
    </xf>
    <xf numFmtId="9" fontId="30" fillId="0" borderId="0" applyFont="0" applyFill="0" applyBorder="0" applyAlignment="0" applyProtection="0">
      <alignment vertical="center"/>
    </xf>
    <xf numFmtId="0" fontId="30" fillId="0" borderId="0">
      <alignment vertical="center"/>
    </xf>
    <xf numFmtId="0" fontId="117" fillId="0" borderId="32" applyNumberFormat="0" applyFill="0" applyAlignment="0" applyProtection="0">
      <alignment vertical="center"/>
    </xf>
    <xf numFmtId="9" fontId="30" fillId="0" borderId="0" applyFont="0" applyFill="0" applyBorder="0" applyAlignment="0" applyProtection="0">
      <alignment vertical="center"/>
    </xf>
    <xf numFmtId="0" fontId="71" fillId="11" borderId="0" applyNumberFormat="0" applyBorder="0" applyAlignment="0" applyProtection="0">
      <alignment vertical="center"/>
    </xf>
    <xf numFmtId="9" fontId="30" fillId="0" borderId="0" applyFont="0" applyFill="0" applyBorder="0" applyAlignment="0" applyProtection="0">
      <alignment vertical="center"/>
    </xf>
    <xf numFmtId="183" fontId="30" fillId="0" borderId="0" applyFont="0" applyFill="0" applyBorder="0" applyAlignment="0" applyProtection="0">
      <alignment vertical="center"/>
    </xf>
    <xf numFmtId="0" fontId="65" fillId="0" borderId="10" applyNumberFormat="0" applyFill="0" applyProtection="0">
      <alignment horizontal="right" vertical="center"/>
    </xf>
    <xf numFmtId="0" fontId="85" fillId="0" borderId="19" applyNumberFormat="0" applyFill="0" applyAlignment="0" applyProtection="0">
      <alignment vertical="center"/>
    </xf>
    <xf numFmtId="0" fontId="0" fillId="0" borderId="0">
      <alignment vertical="center"/>
    </xf>
    <xf numFmtId="0" fontId="117" fillId="0" borderId="32" applyNumberFormat="0" applyFill="0" applyAlignment="0" applyProtection="0">
      <alignment vertical="center"/>
    </xf>
    <xf numFmtId="0" fontId="30" fillId="0" borderId="0">
      <alignment vertical="center"/>
    </xf>
    <xf numFmtId="0" fontId="30" fillId="0" borderId="0">
      <alignment vertical="center"/>
    </xf>
    <xf numFmtId="0" fontId="117" fillId="0" borderId="32" applyNumberFormat="0" applyFill="0" applyAlignment="0" applyProtection="0">
      <alignment vertical="center"/>
    </xf>
    <xf numFmtId="0" fontId="117" fillId="0" borderId="32" applyNumberFormat="0" applyFill="0" applyAlignment="0" applyProtection="0">
      <alignment vertical="center"/>
    </xf>
    <xf numFmtId="0" fontId="30" fillId="0" borderId="0">
      <alignment vertical="center"/>
    </xf>
    <xf numFmtId="0" fontId="117" fillId="0" borderId="32" applyNumberFormat="0" applyFill="0" applyAlignment="0" applyProtection="0">
      <alignment vertical="center"/>
    </xf>
    <xf numFmtId="0" fontId="29" fillId="17" borderId="0" applyNumberFormat="0" applyBorder="0" applyAlignment="0" applyProtection="0">
      <alignment vertical="center"/>
    </xf>
    <xf numFmtId="0" fontId="117" fillId="0" borderId="32" applyNumberFormat="0" applyFill="0" applyAlignment="0" applyProtection="0">
      <alignment vertical="center"/>
    </xf>
    <xf numFmtId="0" fontId="90" fillId="0" borderId="0">
      <alignment vertical="center"/>
    </xf>
    <xf numFmtId="0" fontId="117" fillId="0" borderId="32" applyNumberFormat="0" applyFill="0" applyAlignment="0" applyProtection="0">
      <alignment vertical="center"/>
    </xf>
    <xf numFmtId="0" fontId="117" fillId="0" borderId="32" applyNumberFormat="0" applyFill="0" applyAlignment="0" applyProtection="0">
      <alignment vertical="center"/>
    </xf>
    <xf numFmtId="0" fontId="77" fillId="5" borderId="0" applyNumberFormat="0" applyBorder="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115" fillId="0" borderId="1">
      <alignment horizontal="lef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0" fontId="95" fillId="0" borderId="29" applyNumberFormat="0" applyFill="0" applyAlignment="0" applyProtection="0">
      <alignment vertical="center"/>
    </xf>
    <xf numFmtId="1" fontId="65" fillId="0" borderId="13" applyFill="0" applyProtection="0">
      <alignment horizontal="center" vertical="center"/>
    </xf>
    <xf numFmtId="0" fontId="95" fillId="0" borderId="29" applyNumberFormat="0" applyFill="0" applyAlignment="0" applyProtection="0">
      <alignment vertical="center"/>
    </xf>
    <xf numFmtId="0" fontId="30" fillId="0" borderId="0">
      <alignment vertical="center"/>
    </xf>
    <xf numFmtId="43" fontId="0" fillId="0" borderId="0" applyFon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xf numFmtId="0" fontId="70" fillId="51" borderId="0" applyNumberFormat="0" applyBorder="0" applyAlignment="0" applyProtection="0">
      <alignment vertical="center"/>
    </xf>
    <xf numFmtId="9" fontId="30" fillId="0" borderId="0" applyFon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29" fillId="17" borderId="0" applyNumberFormat="0" applyBorder="0" applyAlignment="0" applyProtection="0">
      <alignment vertical="center"/>
    </xf>
    <xf numFmtId="0" fontId="104" fillId="0" borderId="0" applyNumberFormat="0" applyFill="0" applyBorder="0" applyAlignment="0" applyProtection="0">
      <alignment vertical="center"/>
    </xf>
  </cellStyleXfs>
  <cellXfs count="530">
    <xf numFmtId="0" fontId="0" fillId="0" borderId="0" xfId="0" applyAlignment="1"/>
    <xf numFmtId="0" fontId="1" fillId="0" borderId="0" xfId="0" applyFont="1" applyFill="1" applyBorder="1" applyAlignment="1">
      <alignment vertical="center"/>
    </xf>
    <xf numFmtId="0" fontId="2" fillId="0" borderId="0" xfId="1088" applyFont="1" applyFill="1" applyBorder="1" applyAlignment="1">
      <alignment horizontal="center" vertical="center"/>
    </xf>
    <xf numFmtId="0" fontId="3" fillId="0" borderId="1" xfId="1088"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88"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justify" vertical="center" indent="2"/>
    </xf>
    <xf numFmtId="0" fontId="8" fillId="0" borderId="1" xfId="0" applyFont="1" applyBorder="1" applyAlignment="1">
      <alignment horizontal="center" vertical="center" wrapText="1"/>
    </xf>
    <xf numFmtId="0" fontId="1" fillId="0" borderId="0" xfId="0" applyFont="1" applyFill="1" applyBorder="1" applyAlignment="1">
      <alignment horizontal="center"/>
    </xf>
    <xf numFmtId="0" fontId="10" fillId="0" borderId="2"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12" fillId="0" borderId="2" xfId="0" applyFont="1" applyFill="1" applyBorder="1" applyAlignment="1" applyProtection="1">
      <alignment horizontal="left" vertical="center"/>
      <protection locked="0"/>
    </xf>
    <xf numFmtId="0" fontId="13" fillId="0" borderId="2" xfId="0" applyFont="1" applyFill="1" applyBorder="1" applyAlignment="1" applyProtection="1">
      <alignment vertical="center"/>
      <protection locked="0"/>
    </xf>
    <xf numFmtId="0" fontId="1" fillId="0" borderId="2" xfId="0" applyFont="1" applyFill="1" applyBorder="1" applyAlignment="1">
      <alignment horizontal="center"/>
    </xf>
    <xf numFmtId="0" fontId="14" fillId="0" borderId="2" xfId="0" applyFont="1" applyFill="1" applyBorder="1" applyAlignment="1">
      <alignment horizontal="center" vertical="center" wrapText="1"/>
    </xf>
    <xf numFmtId="0" fontId="14" fillId="0" borderId="2"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wrapText="1"/>
      <protection locked="0"/>
    </xf>
    <xf numFmtId="49" fontId="15" fillId="0" borderId="2" xfId="402" applyNumberFormat="1" applyFont="1" applyBorder="1">
      <alignment horizontal="left" vertical="center" wrapText="1"/>
    </xf>
    <xf numFmtId="49" fontId="15" fillId="0" borderId="2" xfId="402" applyNumberFormat="1" applyFont="1" applyBorder="1" applyAlignment="1">
      <alignment horizontal="left" vertical="center" wrapText="1" indent="1"/>
    </xf>
    <xf numFmtId="179" fontId="15" fillId="0" borderId="2" xfId="0" applyNumberFormat="1" applyFont="1" applyFill="1" applyBorder="1" applyAlignment="1">
      <alignment horizontal="right" vertical="center"/>
    </xf>
    <xf numFmtId="49" fontId="15" fillId="0" borderId="2" xfId="402" applyNumberFormat="1" applyFont="1" applyBorder="1" applyAlignment="1">
      <alignment horizontal="right" vertical="center" wrapText="1"/>
    </xf>
    <xf numFmtId="49" fontId="15" fillId="0" borderId="2" xfId="402" applyNumberFormat="1" applyFont="1" applyBorder="1" applyAlignment="1">
      <alignment horizontal="left" vertical="center" wrapText="1" indent="2"/>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0" fillId="0" borderId="1" xfId="0" applyBorder="1">
      <alignment vertical="center"/>
    </xf>
    <xf numFmtId="180" fontId="22"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23"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0" fontId="21" fillId="0" borderId="1" xfId="0" applyFont="1" applyFill="1" applyBorder="1" applyAlignment="1">
      <alignment vertical="center"/>
    </xf>
    <xf numFmtId="0" fontId="22" fillId="0" borderId="1" xfId="0" applyFont="1" applyFill="1" applyBorder="1" applyAlignment="1">
      <alignment horizontal="center" vertical="center" wrapText="1"/>
    </xf>
    <xf numFmtId="180"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xf>
    <xf numFmtId="0" fontId="21" fillId="0" borderId="1"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1" fillId="0" borderId="1" xfId="0" applyFont="1" applyFill="1" applyBorder="1" applyAlignment="1">
      <alignment horizontal="left" vertical="center" wrapText="1"/>
    </xf>
    <xf numFmtId="4"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wrapText="1"/>
    </xf>
    <xf numFmtId="0" fontId="23" fillId="0" borderId="0" xfId="0" applyFont="1" applyFill="1" applyBorder="1" applyAlignment="1">
      <alignment vertical="center" wrapText="1"/>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vertical="center" wrapText="1"/>
    </xf>
    <xf numFmtId="4" fontId="26" fillId="0" borderId="1" xfId="0" applyNumberFormat="1"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0" fillId="0" borderId="0" xfId="0" applyFont="1" applyFill="1" applyBorder="1" applyAlignment="1">
      <alignment horizontal="right" vertical="center" wrapText="1"/>
    </xf>
    <xf numFmtId="4" fontId="26" fillId="2" borderId="1" xfId="0" applyNumberFormat="1" applyFont="1" applyFill="1" applyBorder="1" applyAlignment="1">
      <alignment vertical="center" wrapText="1"/>
    </xf>
    <xf numFmtId="0" fontId="27" fillId="2" borderId="1" xfId="0" applyFont="1" applyFill="1" applyBorder="1" applyAlignment="1">
      <alignment vertical="center" wrapText="1"/>
    </xf>
    <xf numFmtId="0" fontId="28" fillId="0" borderId="0" xfId="0" applyFont="1" applyFill="1" applyBorder="1" applyAlignment="1">
      <alignment vertical="center"/>
    </xf>
    <xf numFmtId="0" fontId="29" fillId="0" borderId="0" xfId="0" applyFont="1" applyFill="1" applyBorder="1" applyAlignment="1">
      <alignment vertical="center"/>
    </xf>
    <xf numFmtId="0" fontId="27"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2" fillId="0" borderId="0" xfId="559" applyNumberFormat="1" applyFont="1" applyFill="1" applyAlignment="1" applyProtection="1">
      <alignment horizontal="center" vertical="center" wrapText="1"/>
    </xf>
    <xf numFmtId="0" fontId="27"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180" fontId="26" fillId="0" borderId="1" xfId="0" applyNumberFormat="1" applyFont="1" applyFill="1" applyBorder="1" applyAlignment="1">
      <alignment vertical="center" wrapText="1"/>
    </xf>
    <xf numFmtId="0" fontId="30" fillId="0" borderId="0" xfId="559" applyFill="1" applyAlignment="1"/>
    <xf numFmtId="0" fontId="30" fillId="0" borderId="0" xfId="559" applyAlignment="1"/>
    <xf numFmtId="0" fontId="30" fillId="0" borderId="0" xfId="559" applyAlignment="1">
      <alignment horizontal="right" vertical="center"/>
    </xf>
    <xf numFmtId="10" fontId="30" fillId="0" borderId="0" xfId="559" applyNumberFormat="1" applyAlignment="1"/>
    <xf numFmtId="0" fontId="31" fillId="0" borderId="0" xfId="559" applyNumberFormat="1" applyFont="1" applyFill="1" applyAlignment="1" applyProtection="1">
      <alignment horizontal="center" vertical="center" wrapText="1"/>
    </xf>
    <xf numFmtId="0" fontId="31" fillId="0" borderId="0" xfId="559" applyNumberFormat="1" applyFont="1" applyFill="1" applyAlignment="1" applyProtection="1">
      <alignment horizontal="right" vertical="center" wrapText="1"/>
    </xf>
    <xf numFmtId="10" fontId="31" fillId="0" borderId="0" xfId="559" applyNumberFormat="1" applyFont="1" applyFill="1" applyAlignment="1" applyProtection="1">
      <alignment horizontal="center" vertical="center" wrapText="1"/>
    </xf>
    <xf numFmtId="0" fontId="28" fillId="0" borderId="0" xfId="1106" applyFont="1" applyAlignment="1" applyProtection="1">
      <alignment horizontal="left" vertical="center"/>
    </xf>
    <xf numFmtId="182" fontId="32" fillId="0" borderId="0" xfId="1106" applyNumberFormat="1" applyFont="1" applyAlignment="1">
      <alignment horizontal="right" vertical="center"/>
    </xf>
    <xf numFmtId="0" fontId="32" fillId="0" borderId="0" xfId="1106" applyFont="1" applyAlignment="1">
      <alignment horizontal="right" vertical="center"/>
    </xf>
    <xf numFmtId="10" fontId="32" fillId="0" borderId="0" xfId="1106" applyNumberFormat="1" applyFont="1" applyFill="1" applyBorder="1" applyAlignment="1" applyProtection="1">
      <alignment horizontal="right" vertical="center"/>
    </xf>
    <xf numFmtId="2" fontId="27" fillId="0" borderId="1" xfId="467" applyNumberFormat="1" applyFont="1" applyFill="1" applyBorder="1" applyAlignment="1" applyProtection="1">
      <alignment horizontal="center" vertical="center" wrapText="1"/>
    </xf>
    <xf numFmtId="202" fontId="27" fillId="0" borderId="1" xfId="474" applyNumberFormat="1" applyFont="1" applyBorder="1" applyAlignment="1">
      <alignment horizontal="center" vertical="center" wrapText="1"/>
    </xf>
    <xf numFmtId="10" fontId="27" fillId="0" borderId="1" xfId="474" applyNumberFormat="1" applyFont="1" applyBorder="1" applyAlignment="1">
      <alignment horizontal="center" vertical="center" wrapText="1"/>
    </xf>
    <xf numFmtId="0" fontId="30" fillId="0" borderId="0" xfId="1070" applyAlignment="1">
      <alignment horizontal="center" vertical="center"/>
    </xf>
    <xf numFmtId="49" fontId="27" fillId="0" borderId="1" xfId="610" applyNumberFormat="1" applyFont="1" applyFill="1" applyBorder="1" applyAlignment="1" applyProtection="1">
      <alignment horizontal="left" vertical="center"/>
    </xf>
    <xf numFmtId="201" fontId="27" fillId="0" borderId="1" xfId="26" applyNumberFormat="1" applyFont="1" applyFill="1" applyBorder="1" applyAlignment="1">
      <alignment horizontal="right" vertical="center" wrapText="1"/>
    </xf>
    <xf numFmtId="10" fontId="27" fillId="0" borderId="1" xfId="39" applyNumberFormat="1" applyFont="1" applyFill="1" applyBorder="1" applyAlignment="1">
      <alignment horizontal="right" vertical="center" wrapText="1"/>
    </xf>
    <xf numFmtId="49" fontId="26" fillId="0" borderId="1" xfId="610" applyNumberFormat="1" applyFont="1" applyFill="1" applyBorder="1" applyAlignment="1" applyProtection="1">
      <alignment horizontal="left" vertical="center"/>
    </xf>
    <xf numFmtId="201" fontId="26" fillId="0" borderId="1" xfId="26" applyNumberFormat="1" applyFont="1" applyFill="1" applyBorder="1" applyAlignment="1">
      <alignment horizontal="right" vertical="center" wrapText="1"/>
    </xf>
    <xf numFmtId="49" fontId="27" fillId="0" borderId="1" xfId="610" applyNumberFormat="1" applyFont="1" applyFill="1" applyBorder="1" applyAlignment="1" applyProtection="1">
      <alignment horizontal="left" vertical="center" wrapText="1"/>
    </xf>
    <xf numFmtId="201" fontId="33" fillId="0" borderId="1" xfId="26" applyNumberFormat="1" applyFont="1" applyFill="1" applyBorder="1" applyAlignment="1" applyProtection="1">
      <alignment vertical="center" wrapText="1"/>
    </xf>
    <xf numFmtId="201" fontId="26" fillId="0" borderId="1" xfId="26" applyNumberFormat="1" applyFont="1" applyFill="1" applyBorder="1" applyAlignment="1" applyProtection="1">
      <alignment horizontal="right" vertical="center" wrapText="1"/>
    </xf>
    <xf numFmtId="201" fontId="26" fillId="3" borderId="1" xfId="26" applyNumberFormat="1" applyFont="1" applyFill="1" applyBorder="1" applyAlignment="1" applyProtection="1">
      <alignment horizontal="right" vertical="center" wrapText="1"/>
    </xf>
    <xf numFmtId="49" fontId="27" fillId="0" borderId="1" xfId="554" applyNumberFormat="1" applyFont="1" applyFill="1" applyBorder="1" applyAlignment="1" applyProtection="1">
      <alignment horizontal="distributed" vertical="center"/>
    </xf>
    <xf numFmtId="49" fontId="27" fillId="0" borderId="1" xfId="554" applyNumberFormat="1" applyFont="1" applyFill="1" applyBorder="1" applyAlignment="1" applyProtection="1">
      <alignment horizontal="left" vertical="center" wrapText="1"/>
    </xf>
    <xf numFmtId="49" fontId="27" fillId="0" borderId="1" xfId="554" applyNumberFormat="1" applyFont="1" applyFill="1" applyBorder="1" applyAlignment="1" applyProtection="1">
      <alignment horizontal="left" vertical="center"/>
    </xf>
    <xf numFmtId="201" fontId="30" fillId="0" borderId="0" xfId="559" applyNumberFormat="1" applyAlignment="1">
      <alignment horizontal="right" vertical="center"/>
    </xf>
    <xf numFmtId="0" fontId="30" fillId="0" borderId="0" xfId="1070" applyFill="1" applyAlignment="1"/>
    <xf numFmtId="0" fontId="30" fillId="0" borderId="0" xfId="1070" applyAlignment="1"/>
    <xf numFmtId="10" fontId="30" fillId="0" borderId="0" xfId="1070" applyNumberFormat="1" applyAlignment="1"/>
    <xf numFmtId="0" fontId="31" fillId="0" borderId="0" xfId="1070" applyNumberFormat="1" applyFont="1" applyFill="1" applyAlignment="1" applyProtection="1">
      <alignment horizontal="center" vertical="center" wrapText="1"/>
    </xf>
    <xf numFmtId="10" fontId="31" fillId="0" borderId="0" xfId="1070" applyNumberFormat="1" applyFont="1" applyFill="1" applyAlignment="1" applyProtection="1">
      <alignment horizontal="center" vertical="center" wrapText="1"/>
    </xf>
    <xf numFmtId="0" fontId="26" fillId="0" borderId="0" xfId="1070" applyFont="1" applyFill="1" applyAlignment="1" applyProtection="1">
      <alignment horizontal="left" vertical="center"/>
    </xf>
    <xf numFmtId="182" fontId="26" fillId="0" borderId="0" xfId="1070" applyNumberFormat="1" applyFont="1" applyFill="1" applyAlignment="1" applyProtection="1">
      <alignment horizontal="right"/>
    </xf>
    <xf numFmtId="0" fontId="34" fillId="0" borderId="0" xfId="1070" applyFont="1" applyFill="1" applyAlignment="1">
      <alignment vertical="center"/>
    </xf>
    <xf numFmtId="10" fontId="26" fillId="0" borderId="0" xfId="1070" applyNumberFormat="1" applyFont="1" applyFill="1" applyAlignment="1">
      <alignment horizontal="right" vertical="center"/>
    </xf>
    <xf numFmtId="0" fontId="27" fillId="0" borderId="1" xfId="541" applyNumberFormat="1" applyFont="1" applyFill="1" applyBorder="1" applyAlignment="1" applyProtection="1">
      <alignment horizontal="center" vertical="center"/>
    </xf>
    <xf numFmtId="49" fontId="27" fillId="0" borderId="1" xfId="231" applyNumberFormat="1" applyFont="1" applyFill="1" applyBorder="1" applyAlignment="1" applyProtection="1">
      <alignment vertical="center"/>
    </xf>
    <xf numFmtId="201" fontId="27" fillId="0" borderId="1" xfId="119" applyNumberFormat="1" applyFont="1" applyBorder="1" applyAlignment="1">
      <alignment horizontal="right" vertical="center" wrapText="1"/>
    </xf>
    <xf numFmtId="201" fontId="27" fillId="0" borderId="1" xfId="578" applyNumberFormat="1" applyFont="1" applyBorder="1" applyAlignment="1">
      <alignment horizontal="right" vertical="center" wrapText="1"/>
    </xf>
    <xf numFmtId="49" fontId="26" fillId="0" borderId="1" xfId="231" applyNumberFormat="1" applyFont="1" applyFill="1" applyBorder="1" applyAlignment="1" applyProtection="1">
      <alignment vertical="center"/>
    </xf>
    <xf numFmtId="201" fontId="26" fillId="0" borderId="1" xfId="119" applyNumberFormat="1" applyFont="1" applyBorder="1" applyAlignment="1">
      <alignment horizontal="right" vertical="center" wrapText="1"/>
    </xf>
    <xf numFmtId="201" fontId="26" fillId="0" borderId="1" xfId="578" applyNumberFormat="1" applyFont="1" applyBorder="1" applyAlignment="1">
      <alignment horizontal="right" vertical="center" wrapText="1"/>
    </xf>
    <xf numFmtId="10" fontId="26" fillId="0" borderId="1" xfId="936" applyNumberFormat="1" applyFont="1" applyFill="1" applyBorder="1" applyAlignment="1">
      <alignment horizontal="right" vertical="center" wrapText="1"/>
    </xf>
    <xf numFmtId="201" fontId="26" fillId="0" borderId="1" xfId="578" applyNumberFormat="1" applyFont="1" applyFill="1" applyBorder="1" applyAlignment="1">
      <alignment horizontal="right" vertical="center" wrapText="1"/>
    </xf>
    <xf numFmtId="201" fontId="27" fillId="0" borderId="1" xfId="119" applyNumberFormat="1" applyFont="1" applyFill="1" applyBorder="1" applyAlignment="1">
      <alignment horizontal="right" vertical="center" wrapText="1"/>
    </xf>
    <xf numFmtId="201" fontId="26" fillId="3" borderId="1" xfId="578" applyNumberFormat="1" applyFont="1" applyFill="1" applyBorder="1" applyAlignment="1">
      <alignment horizontal="right" vertical="center" wrapText="1"/>
    </xf>
    <xf numFmtId="49" fontId="27" fillId="0" borderId="1" xfId="554" applyNumberFormat="1" applyFont="1" applyFill="1" applyBorder="1" applyAlignment="1" applyProtection="1">
      <alignment vertical="center"/>
    </xf>
    <xf numFmtId="201" fontId="30" fillId="0" borderId="0" xfId="1070" applyNumberFormat="1" applyAlignment="1"/>
    <xf numFmtId="0" fontId="30" fillId="0" borderId="0" xfId="1223" applyFill="1" applyAlignment="1"/>
    <xf numFmtId="0" fontId="30" fillId="0" borderId="0" xfId="1223" applyAlignment="1"/>
    <xf numFmtId="10" fontId="30" fillId="0" borderId="0" xfId="1223" applyNumberFormat="1" applyAlignment="1"/>
    <xf numFmtId="0" fontId="31" fillId="0" borderId="0" xfId="1223" applyNumberFormat="1" applyFont="1" applyFill="1" applyAlignment="1" applyProtection="1">
      <alignment horizontal="center" vertical="center" wrapText="1"/>
    </xf>
    <xf numFmtId="10" fontId="31" fillId="0" borderId="0" xfId="1223" applyNumberFormat="1" applyFont="1" applyFill="1" applyAlignment="1" applyProtection="1">
      <alignment horizontal="center" vertical="center" wrapText="1"/>
    </xf>
    <xf numFmtId="0" fontId="28" fillId="0" borderId="0" xfId="764" applyFont="1" applyAlignment="1" applyProtection="1">
      <alignment horizontal="left" vertical="center"/>
    </xf>
    <xf numFmtId="0" fontId="32" fillId="0" borderId="0" xfId="764" applyFont="1" applyAlignment="1"/>
    <xf numFmtId="203" fontId="32" fillId="0" borderId="0" xfId="764" applyNumberFormat="1" applyFont="1" applyAlignment="1"/>
    <xf numFmtId="10" fontId="33" fillId="0" borderId="0" xfId="764" applyNumberFormat="1" applyFont="1" applyFill="1" applyBorder="1" applyAlignment="1" applyProtection="1">
      <alignment horizontal="right" vertical="center"/>
    </xf>
    <xf numFmtId="0" fontId="30" fillId="0" borderId="0" xfId="1223" applyAlignment="1">
      <alignment horizontal="center" vertical="center"/>
    </xf>
    <xf numFmtId="0" fontId="35" fillId="0" borderId="0" xfId="1088" applyFont="1" applyAlignment="1">
      <alignment horizontal="center" vertical="center"/>
    </xf>
    <xf numFmtId="201" fontId="30" fillId="0" borderId="0" xfId="1223" applyNumberFormat="1" applyAlignment="1"/>
    <xf numFmtId="0" fontId="30" fillId="0" borderId="0" xfId="1223" applyAlignment="1">
      <alignment vertical="center"/>
    </xf>
    <xf numFmtId="0" fontId="26" fillId="0" borderId="0" xfId="1223" applyFont="1" applyFill="1" applyAlignment="1" applyProtection="1">
      <alignment horizontal="left" vertical="center"/>
    </xf>
    <xf numFmtId="4" fontId="26" fillId="0" borderId="0" xfId="1223" applyNumberFormat="1" applyFont="1" applyFill="1" applyAlignment="1" applyProtection="1">
      <alignment horizontal="right" vertical="center"/>
    </xf>
    <xf numFmtId="203" fontId="34" fillId="0" borderId="0" xfId="1223" applyNumberFormat="1" applyFont="1" applyFill="1" applyAlignment="1">
      <alignment vertical="center"/>
    </xf>
    <xf numFmtId="10" fontId="26" fillId="0" borderId="0" xfId="1223" applyNumberFormat="1" applyFont="1" applyFill="1" applyAlignment="1">
      <alignment horizontal="right" vertical="center"/>
    </xf>
    <xf numFmtId="0" fontId="35" fillId="0" borderId="0" xfId="1088" applyFont="1">
      <alignment vertical="center"/>
    </xf>
    <xf numFmtId="0" fontId="30" fillId="0" borderId="0" xfId="474">
      <alignment vertical="center"/>
    </xf>
    <xf numFmtId="0" fontId="36" fillId="0" borderId="0" xfId="474" applyFont="1" applyAlignment="1">
      <alignment horizontal="center" vertical="center" wrapText="1"/>
    </xf>
    <xf numFmtId="0" fontId="30" fillId="0" borderId="0" xfId="474" applyFill="1">
      <alignment vertical="center"/>
    </xf>
    <xf numFmtId="0" fontId="1" fillId="0" borderId="0" xfId="0" applyFont="1" applyFill="1" applyAlignment="1">
      <alignment vertical="center"/>
    </xf>
    <xf numFmtId="0" fontId="37" fillId="0" borderId="0" xfId="1267" applyFont="1" applyAlignment="1">
      <alignment horizontal="center" vertical="center" shrinkToFit="1"/>
    </xf>
    <xf numFmtId="0" fontId="38" fillId="0" borderId="0" xfId="1267" applyFont="1" applyAlignment="1">
      <alignment horizontal="center" vertical="center" shrinkToFit="1"/>
    </xf>
    <xf numFmtId="0" fontId="28" fillId="0" borderId="0" xfId="1267" applyFont="1" applyBorder="1" applyAlignment="1">
      <alignment horizontal="left" vertical="center" wrapText="1"/>
    </xf>
    <xf numFmtId="0" fontId="28" fillId="0" borderId="0" xfId="0" applyFont="1" applyFill="1" applyAlignment="1">
      <alignment horizontal="right"/>
    </xf>
    <xf numFmtId="0" fontId="27" fillId="0" borderId="1" xfId="426" applyFont="1" applyBorder="1" applyAlignment="1">
      <alignment horizontal="center" vertical="center"/>
    </xf>
    <xf numFmtId="49" fontId="27" fillId="0" borderId="1" xfId="0" applyNumberFormat="1" applyFont="1" applyFill="1" applyBorder="1" applyAlignment="1" applyProtection="1">
      <alignment vertical="center" wrapText="1"/>
    </xf>
    <xf numFmtId="201" fontId="26" fillId="0" borderId="1" xfId="26" applyNumberFormat="1" applyFont="1" applyBorder="1" applyAlignment="1">
      <alignment horizontal="right" vertical="center" wrapText="1"/>
    </xf>
    <xf numFmtId="49" fontId="26" fillId="0" borderId="1" xfId="0" applyNumberFormat="1" applyFont="1" applyFill="1" applyBorder="1" applyAlignment="1" applyProtection="1">
      <alignment vertical="center" wrapText="1"/>
    </xf>
    <xf numFmtId="0" fontId="26" fillId="0" borderId="1" xfId="837" applyNumberFormat="1"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40" fillId="0" borderId="1" xfId="474" applyFont="1" applyFill="1" applyBorder="1">
      <alignment vertical="center"/>
    </xf>
    <xf numFmtId="0" fontId="38" fillId="0" borderId="0" xfId="936" applyFont="1" applyFill="1" applyAlignment="1">
      <alignment horizontal="center" vertical="center" shrinkToFit="1"/>
    </xf>
    <xf numFmtId="0" fontId="28" fillId="0" borderId="0" xfId="936" applyFont="1" applyFill="1" applyAlignment="1">
      <alignment horizontal="left" vertical="center" wrapText="1"/>
    </xf>
    <xf numFmtId="202" fontId="26" fillId="0" borderId="0" xfId="427" applyNumberFormat="1" applyFont="1" applyFill="1" applyBorder="1" applyAlignment="1">
      <alignment horizontal="right" vertical="center"/>
    </xf>
    <xf numFmtId="0" fontId="27" fillId="0" borderId="1" xfId="427" applyFont="1" applyFill="1" applyBorder="1" applyAlignment="1">
      <alignment horizontal="center" vertical="center"/>
    </xf>
    <xf numFmtId="202" fontId="27" fillId="0" borderId="1" xfId="474" applyNumberFormat="1" applyFont="1" applyFill="1" applyBorder="1" applyAlignment="1">
      <alignment horizontal="center" vertical="center" wrapText="1"/>
    </xf>
    <xf numFmtId="0" fontId="0" fillId="0" borderId="0" xfId="0" applyFont="1" applyAlignment="1"/>
    <xf numFmtId="201" fontId="27" fillId="0" borderId="1" xfId="474" applyNumberFormat="1" applyFont="1" applyFill="1" applyBorder="1" applyAlignment="1">
      <alignment horizontal="right" vertical="center" wrapText="1"/>
    </xf>
    <xf numFmtId="197" fontId="27" fillId="0" borderId="1" xfId="39" applyNumberFormat="1" applyFont="1" applyFill="1" applyBorder="1" applyAlignment="1">
      <alignment horizontal="right" vertical="center" wrapText="1"/>
    </xf>
    <xf numFmtId="201" fontId="26" fillId="0" borderId="1" xfId="474" applyNumberFormat="1" applyFont="1" applyFill="1" applyBorder="1" applyAlignment="1">
      <alignment horizontal="right" vertical="center" wrapText="1"/>
    </xf>
    <xf numFmtId="41" fontId="26" fillId="0" borderId="1" xfId="474" applyNumberFormat="1" applyFont="1" applyFill="1" applyBorder="1" applyAlignment="1">
      <alignment horizontal="right" vertical="center" wrapText="1"/>
    </xf>
    <xf numFmtId="0" fontId="27" fillId="0" borderId="1" xfId="474" applyFont="1" applyFill="1" applyBorder="1" applyAlignment="1">
      <alignment horizontal="distributed" vertical="center" wrapText="1"/>
    </xf>
    <xf numFmtId="0" fontId="27" fillId="0" borderId="1" xfId="837" applyNumberFormat="1" applyFont="1" applyFill="1" applyBorder="1" applyAlignment="1">
      <alignment horizontal="left" vertical="center" wrapText="1"/>
    </xf>
    <xf numFmtId="0" fontId="26" fillId="0" borderId="1" xfId="837" applyNumberFormat="1" applyFont="1" applyFill="1" applyBorder="1" applyAlignment="1">
      <alignment horizontal="left" vertical="center" wrapText="1" indent="1"/>
    </xf>
    <xf numFmtId="201" fontId="28" fillId="0" borderId="1" xfId="0" applyNumberFormat="1" applyFont="1" applyFill="1" applyBorder="1" applyAlignment="1">
      <alignment horizontal="right" vertical="center" wrapText="1"/>
    </xf>
    <xf numFmtId="0" fontId="27" fillId="0" borderId="1" xfId="474" applyFont="1" applyFill="1" applyBorder="1" applyAlignment="1">
      <alignment horizontal="left" vertical="center" wrapText="1"/>
    </xf>
    <xf numFmtId="201" fontId="39" fillId="0" borderId="1" xfId="0" applyNumberFormat="1" applyFont="1" applyFill="1" applyBorder="1" applyAlignment="1">
      <alignment horizontal="right" vertical="center" wrapText="1"/>
    </xf>
    <xf numFmtId="41" fontId="0" fillId="0" borderId="0" xfId="0" applyNumberFormat="1" applyAlignment="1"/>
    <xf numFmtId="201" fontId="0" fillId="0" borderId="0" xfId="0" applyNumberFormat="1" applyAlignment="1"/>
    <xf numFmtId="0" fontId="30" fillId="0" borderId="0" xfId="837" applyAlignment="1"/>
    <xf numFmtId="0" fontId="41" fillId="2" borderId="0" xfId="837" applyFont="1" applyFill="1" applyAlignment="1"/>
    <xf numFmtId="10" fontId="30" fillId="0" borderId="0" xfId="837" applyNumberFormat="1" applyAlignment="1"/>
    <xf numFmtId="0" fontId="38" fillId="0" borderId="0" xfId="936" applyFont="1" applyAlignment="1">
      <alignment horizontal="center" vertical="center" shrinkToFit="1"/>
    </xf>
    <xf numFmtId="0" fontId="42" fillId="2" borderId="0" xfId="936" applyFont="1" applyFill="1" applyAlignment="1">
      <alignment horizontal="center" vertical="center" shrinkToFit="1"/>
    </xf>
    <xf numFmtId="10" fontId="38" fillId="0" borderId="0" xfId="936" applyNumberFormat="1" applyFont="1" applyAlignment="1">
      <alignment horizontal="center" vertical="center" shrinkToFit="1"/>
    </xf>
    <xf numFmtId="0" fontId="28" fillId="0" borderId="0" xfId="936" applyFont="1" applyAlignment="1">
      <alignment horizontal="left" vertical="center" wrapText="1"/>
    </xf>
    <xf numFmtId="0" fontId="43" fillId="0" borderId="0" xfId="936" applyFont="1" applyFill="1" applyAlignment="1">
      <alignment horizontal="left" vertical="center" wrapText="1"/>
    </xf>
    <xf numFmtId="10" fontId="26" fillId="0" borderId="0" xfId="837" applyNumberFormat="1" applyFont="1" applyAlignment="1">
      <alignment horizontal="right" vertical="center"/>
    </xf>
    <xf numFmtId="0" fontId="27" fillId="0" borderId="1" xfId="837" applyFont="1" applyFill="1" applyBorder="1" applyAlignment="1">
      <alignment horizontal="center" vertical="center" wrapText="1"/>
    </xf>
    <xf numFmtId="10" fontId="27" fillId="0" borderId="1" xfId="474" applyNumberFormat="1" applyFont="1" applyFill="1" applyBorder="1" applyAlignment="1">
      <alignment horizontal="center" vertical="center" wrapText="1"/>
    </xf>
    <xf numFmtId="201" fontId="44" fillId="0" borderId="1" xfId="26" applyNumberFormat="1" applyFont="1" applyFill="1" applyBorder="1" applyAlignment="1">
      <alignment horizontal="right" vertical="center" wrapText="1"/>
    </xf>
    <xf numFmtId="0" fontId="33" fillId="0" borderId="1" xfId="0" applyFont="1" applyFill="1" applyBorder="1" applyAlignment="1" applyProtection="1">
      <alignment horizontal="right" vertical="center"/>
      <protection locked="0"/>
    </xf>
    <xf numFmtId="10" fontId="39" fillId="0" borderId="1" xfId="936" applyNumberFormat="1" applyFont="1" applyFill="1" applyBorder="1" applyAlignment="1">
      <alignment horizontal="right" vertical="center" wrapText="1"/>
    </xf>
    <xf numFmtId="0" fontId="33" fillId="2" borderId="1" xfId="0" applyFont="1" applyFill="1" applyBorder="1" applyAlignment="1" applyProtection="1">
      <alignment horizontal="right" vertical="center"/>
      <protection locked="0"/>
    </xf>
    <xf numFmtId="10" fontId="28" fillId="0" borderId="1" xfId="0" applyNumberFormat="1" applyFont="1" applyBorder="1" applyAlignment="1">
      <alignment horizontal="right" vertical="center" wrapText="1"/>
    </xf>
    <xf numFmtId="0" fontId="33" fillId="0" borderId="1" xfId="0" applyNumberFormat="1" applyFont="1" applyFill="1" applyBorder="1" applyAlignment="1" applyProtection="1">
      <alignment horizontal="right" vertical="center"/>
    </xf>
    <xf numFmtId="10" fontId="28" fillId="0" borderId="1" xfId="936" applyNumberFormat="1" applyFont="1" applyFill="1" applyBorder="1" applyAlignment="1">
      <alignment horizontal="right" vertical="center" wrapText="1"/>
    </xf>
    <xf numFmtId="3" fontId="33" fillId="2" borderId="1" xfId="0" applyNumberFormat="1" applyFont="1" applyFill="1" applyBorder="1" applyAlignment="1" applyProtection="1">
      <alignment horizontal="right" vertical="center" wrapText="1"/>
      <protection locked="0"/>
    </xf>
    <xf numFmtId="3" fontId="33" fillId="0" borderId="1" xfId="0" applyNumberFormat="1" applyFont="1" applyFill="1" applyBorder="1" applyAlignment="1" applyProtection="1">
      <alignment horizontal="right" vertical="center" wrapText="1"/>
      <protection locked="0"/>
    </xf>
    <xf numFmtId="10" fontId="28" fillId="0" borderId="1" xfId="0" applyNumberFormat="1" applyFont="1" applyFill="1" applyBorder="1" applyAlignment="1">
      <alignment horizontal="right" vertical="center" wrapText="1"/>
    </xf>
    <xf numFmtId="4" fontId="45" fillId="0" borderId="1" xfId="1251" applyNumberFormat="1" applyFont="1" applyFill="1" applyBorder="1" applyAlignment="1" applyProtection="1">
      <alignment horizontal="right" vertical="center"/>
    </xf>
    <xf numFmtId="4" fontId="46" fillId="0" borderId="1" xfId="1251" applyNumberFormat="1" applyFont="1" applyFill="1" applyBorder="1" applyAlignment="1" applyProtection="1">
      <alignment horizontal="right" vertical="center"/>
    </xf>
    <xf numFmtId="201" fontId="27" fillId="0" borderId="1" xfId="936" applyNumberFormat="1" applyFont="1" applyFill="1" applyBorder="1" applyAlignment="1">
      <alignment horizontal="right" vertical="center" wrapText="1"/>
    </xf>
    <xf numFmtId="201" fontId="26" fillId="0" borderId="1" xfId="936" applyNumberFormat="1" applyFont="1" applyFill="1" applyBorder="1" applyAlignment="1">
      <alignment horizontal="right" vertical="center" wrapText="1"/>
    </xf>
    <xf numFmtId="201" fontId="26" fillId="2" borderId="1" xfId="936" applyNumberFormat="1" applyFont="1" applyFill="1" applyBorder="1" applyAlignment="1">
      <alignment horizontal="right" vertical="center" wrapText="1"/>
    </xf>
    <xf numFmtId="201" fontId="27" fillId="2" borderId="1" xfId="474" applyNumberFormat="1" applyFont="1" applyFill="1" applyBorder="1" applyAlignment="1">
      <alignment horizontal="right" vertical="center" wrapText="1"/>
    </xf>
    <xf numFmtId="201" fontId="26" fillId="2" borderId="1" xfId="474" applyNumberFormat="1" applyFont="1" applyFill="1" applyBorder="1" applyAlignment="1">
      <alignment horizontal="right" vertical="center" wrapText="1"/>
    </xf>
    <xf numFmtId="201" fontId="26" fillId="0" borderId="1" xfId="497" applyNumberFormat="1" applyFont="1" applyFill="1" applyBorder="1" applyAlignment="1">
      <alignment horizontal="right" vertical="center" wrapText="1"/>
    </xf>
    <xf numFmtId="201" fontId="27" fillId="0" borderId="1" xfId="497" applyNumberFormat="1" applyFont="1" applyFill="1" applyBorder="1" applyAlignment="1">
      <alignment horizontal="right" vertical="center" wrapText="1"/>
    </xf>
    <xf numFmtId="10" fontId="39" fillId="0" borderId="1" xfId="0" applyNumberFormat="1" applyFont="1" applyFill="1" applyBorder="1" applyAlignment="1">
      <alignment horizontal="right" vertical="center" wrapText="1"/>
    </xf>
    <xf numFmtId="0" fontId="39" fillId="0" borderId="1" xfId="0" applyFont="1" applyFill="1" applyBorder="1" applyAlignment="1">
      <alignment horizontal="distributed" vertical="center" wrapText="1"/>
    </xf>
    <xf numFmtId="49" fontId="27" fillId="0"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left" vertical="center" wrapText="1"/>
    </xf>
    <xf numFmtId="201" fontId="27" fillId="0" borderId="1" xfId="0" applyNumberFormat="1" applyFont="1" applyFill="1" applyBorder="1" applyAlignment="1">
      <alignment horizontal="right" vertical="center" wrapText="1"/>
    </xf>
    <xf numFmtId="201" fontId="27" fillId="2" borderId="1" xfId="26" applyNumberFormat="1" applyFont="1" applyFill="1" applyBorder="1" applyAlignment="1">
      <alignment horizontal="right" vertical="center" wrapText="1"/>
    </xf>
    <xf numFmtId="41" fontId="30" fillId="0" borderId="0" xfId="837" applyNumberFormat="1" applyAlignment="1"/>
    <xf numFmtId="201" fontId="30" fillId="0" borderId="0" xfId="837" applyNumberFormat="1" applyAlignment="1"/>
    <xf numFmtId="0" fontId="26" fillId="0" borderId="0" xfId="837" applyFont="1" applyAlignment="1"/>
    <xf numFmtId="0" fontId="30" fillId="0" borderId="0" xfId="837" applyFill="1" applyAlignment="1"/>
    <xf numFmtId="0" fontId="38" fillId="3" borderId="0" xfId="936" applyFont="1" applyFill="1" applyAlignment="1">
      <alignment horizontal="center" vertical="center" shrinkToFit="1"/>
    </xf>
    <xf numFmtId="10" fontId="38" fillId="3" borderId="0" xfId="936" applyNumberFormat="1" applyFont="1" applyFill="1" applyAlignment="1">
      <alignment horizontal="center" vertical="center" shrinkToFit="1"/>
    </xf>
    <xf numFmtId="0" fontId="47" fillId="3" borderId="0" xfId="936" applyFont="1" applyFill="1" applyAlignment="1">
      <alignment vertical="center" shrinkToFit="1"/>
    </xf>
    <xf numFmtId="0" fontId="28" fillId="3" borderId="0" xfId="936" applyFont="1" applyFill="1" applyAlignment="1">
      <alignment horizontal="left" vertical="center" wrapText="1"/>
    </xf>
    <xf numFmtId="10" fontId="26" fillId="3" borderId="0" xfId="837" applyNumberFormat="1" applyFont="1" applyFill="1" applyAlignment="1">
      <alignment horizontal="right" vertical="center"/>
    </xf>
    <xf numFmtId="202" fontId="30" fillId="3" borderId="0" xfId="427" applyNumberFormat="1" applyFont="1" applyFill="1" applyBorder="1" applyAlignment="1">
      <alignment vertical="center"/>
    </xf>
    <xf numFmtId="0" fontId="27" fillId="0" borderId="1" xfId="427" applyFont="1" applyFill="1" applyBorder="1" applyAlignment="1">
      <alignment horizontal="distributed" vertical="center" wrapText="1" indent="3"/>
    </xf>
    <xf numFmtId="0" fontId="30" fillId="3" borderId="0" xfId="837" applyFill="1" applyAlignment="1"/>
    <xf numFmtId="41" fontId="39" fillId="0" borderId="1" xfId="0" applyNumberFormat="1" applyFont="1" applyFill="1" applyBorder="1" applyAlignment="1">
      <alignment horizontal="right" vertical="center" wrapText="1"/>
    </xf>
    <xf numFmtId="0" fontId="30" fillId="3" borderId="0" xfId="1070" applyFill="1" applyAlignment="1"/>
    <xf numFmtId="41" fontId="26" fillId="0" borderId="1" xfId="474" applyNumberFormat="1" applyFont="1" applyBorder="1" applyAlignment="1">
      <alignment horizontal="right" vertical="center" wrapText="1"/>
    </xf>
    <xf numFmtId="41" fontId="27" fillId="0" borderId="1" xfId="474" applyNumberFormat="1" applyFont="1" applyFill="1" applyBorder="1" applyAlignment="1">
      <alignment horizontal="right" vertical="center" wrapText="1"/>
    </xf>
    <xf numFmtId="0" fontId="26" fillId="0" borderId="1" xfId="561" applyNumberFormat="1" applyFont="1" applyFill="1" applyBorder="1" applyAlignment="1">
      <alignment horizontal="left" vertical="center" wrapText="1"/>
    </xf>
    <xf numFmtId="0" fontId="27" fillId="0" borderId="1" xfId="427" applyFont="1" applyFill="1" applyBorder="1" applyAlignment="1">
      <alignment horizontal="left" vertical="center" wrapText="1"/>
    </xf>
    <xf numFmtId="0" fontId="26" fillId="0" borderId="1" xfId="561" applyNumberFormat="1" applyFont="1" applyFill="1" applyBorder="1" applyAlignment="1">
      <alignment horizontal="left" vertical="center" wrapText="1" indent="2"/>
    </xf>
    <xf numFmtId="0" fontId="26" fillId="0" borderId="1" xfId="561" applyNumberFormat="1" applyFont="1" applyFill="1" applyBorder="1" applyAlignment="1">
      <alignment horizontal="left" vertical="center" wrapText="1" indent="1"/>
    </xf>
    <xf numFmtId="0" fontId="27" fillId="0" borderId="1" xfId="561" applyNumberFormat="1" applyFont="1" applyFill="1" applyBorder="1" applyAlignment="1">
      <alignment horizontal="left" vertical="center" wrapText="1"/>
    </xf>
    <xf numFmtId="41" fontId="30" fillId="0" borderId="0" xfId="837" applyNumberFormat="1" applyFill="1" applyAlignment="1"/>
    <xf numFmtId="10" fontId="30" fillId="0" borderId="0" xfId="837" applyNumberFormat="1" applyFill="1" applyAlignment="1"/>
    <xf numFmtId="10" fontId="38" fillId="0" borderId="0" xfId="936" applyNumberFormat="1" applyFont="1" applyFill="1" applyAlignment="1">
      <alignment horizontal="center" vertical="center" shrinkToFit="1"/>
    </xf>
    <xf numFmtId="192" fontId="26" fillId="0" borderId="0" xfId="559" applyNumberFormat="1" applyFont="1" applyFill="1" applyBorder="1" applyAlignment="1" applyProtection="1">
      <alignment horizontal="left" vertical="center"/>
    </xf>
    <xf numFmtId="0" fontId="26" fillId="0" borderId="0" xfId="837" applyFont="1" applyFill="1" applyBorder="1" applyAlignment="1">
      <alignment vertical="center"/>
    </xf>
    <xf numFmtId="0" fontId="26" fillId="0" borderId="0" xfId="837" applyFont="1" applyFill="1" applyAlignment="1">
      <alignment vertical="center"/>
    </xf>
    <xf numFmtId="10" fontId="32" fillId="0" borderId="0" xfId="559" applyNumberFormat="1" applyFont="1" applyFill="1" applyBorder="1" applyAlignment="1" applyProtection="1">
      <alignment horizontal="right" vertical="center"/>
    </xf>
    <xf numFmtId="41" fontId="27" fillId="0" borderId="1" xfId="497" applyNumberFormat="1" applyFont="1" applyFill="1" applyBorder="1" applyAlignment="1">
      <alignment horizontal="right" vertical="center" wrapText="1"/>
    </xf>
    <xf numFmtId="0" fontId="48" fillId="3" borderId="0" xfId="1088" applyFont="1" applyFill="1">
      <alignment vertical="center"/>
    </xf>
    <xf numFmtId="41" fontId="26" fillId="0" borderId="1" xfId="497" applyNumberFormat="1" applyFont="1" applyFill="1" applyBorder="1" applyAlignment="1">
      <alignment horizontal="right" vertical="center" wrapText="1"/>
    </xf>
    <xf numFmtId="41" fontId="49" fillId="0" borderId="1" xfId="0" applyNumberFormat="1" applyFont="1" applyFill="1" applyBorder="1" applyAlignment="1">
      <alignment horizontal="right" vertical="center" wrapText="1"/>
    </xf>
    <xf numFmtId="10" fontId="26" fillId="0" borderId="1" xfId="39" applyNumberFormat="1" applyFont="1" applyFill="1" applyBorder="1" applyAlignment="1">
      <alignment horizontal="right" vertical="center" wrapText="1"/>
    </xf>
    <xf numFmtId="41" fontId="33" fillId="0" borderId="1" xfId="0"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28" fillId="0" borderId="1" xfId="0" applyNumberFormat="1" applyFont="1" applyFill="1" applyBorder="1" applyAlignment="1">
      <alignment horizontal="right" vertical="center" wrapText="1"/>
    </xf>
    <xf numFmtId="41" fontId="26" fillId="0" borderId="1" xfId="936" applyNumberFormat="1" applyFont="1" applyFill="1" applyBorder="1" applyAlignment="1">
      <alignment horizontal="right" vertical="center" wrapText="1"/>
    </xf>
    <xf numFmtId="41" fontId="27" fillId="0" borderId="1" xfId="0" applyNumberFormat="1" applyFont="1" applyFill="1" applyBorder="1" applyAlignment="1" applyProtection="1">
      <alignment horizontal="right" vertical="center" wrapText="1"/>
    </xf>
    <xf numFmtId="41" fontId="27" fillId="0" borderId="1" xfId="936" applyNumberFormat="1" applyFont="1" applyFill="1" applyBorder="1" applyAlignment="1">
      <alignment horizontal="right" vertical="center" wrapText="1"/>
    </xf>
    <xf numFmtId="0" fontId="39" fillId="0" borderId="1" xfId="0" applyFont="1" applyBorder="1" applyAlignment="1">
      <alignment horizontal="distributed" vertical="center" wrapText="1"/>
    </xf>
    <xf numFmtId="49" fontId="26" fillId="0" borderId="1" xfId="0" applyNumberFormat="1" applyFont="1" applyFill="1" applyBorder="1" applyAlignment="1" applyProtection="1">
      <alignment horizontal="center" vertical="center" wrapText="1"/>
    </xf>
    <xf numFmtId="10" fontId="26" fillId="0" borderId="1" xfId="39" applyNumberFormat="1" applyFont="1" applyFill="1" applyBorder="1" applyAlignment="1" applyProtection="1">
      <alignment horizontal="right" vertical="center" wrapText="1" shrinkToFit="1"/>
      <protection locked="0"/>
    </xf>
    <xf numFmtId="0" fontId="50" fillId="0" borderId="0" xfId="0" applyFont="1" applyAlignment="1"/>
    <xf numFmtId="0" fontId="0" fillId="0" borderId="0" xfId="0" applyFill="1" applyAlignment="1"/>
    <xf numFmtId="10" fontId="0" fillId="0" borderId="0" xfId="0" applyNumberFormat="1" applyAlignment="1"/>
    <xf numFmtId="0" fontId="51" fillId="0" borderId="0" xfId="554" applyFont="1" applyFill="1" applyAlignment="1">
      <alignment horizontal="center" vertical="center"/>
    </xf>
    <xf numFmtId="10" fontId="51" fillId="0" borderId="0" xfId="554" applyNumberFormat="1" applyFont="1" applyFill="1" applyAlignment="1">
      <alignment horizontal="center" vertical="center"/>
    </xf>
    <xf numFmtId="0" fontId="50" fillId="0" borderId="0" xfId="0" applyFont="1" applyFill="1" applyAlignment="1"/>
    <xf numFmtId="0" fontId="28" fillId="0" borderId="0" xfId="554" applyFont="1" applyFill="1" applyAlignment="1">
      <alignment horizontal="left" vertical="center"/>
    </xf>
    <xf numFmtId="0" fontId="28" fillId="0" borderId="0" xfId="554" applyFont="1" applyFill="1" applyAlignment="1">
      <alignment horizontal="right" vertical="center"/>
    </xf>
    <xf numFmtId="10" fontId="28" fillId="0" borderId="0" xfId="554" applyNumberFormat="1" applyFont="1" applyFill="1" applyAlignment="1">
      <alignment horizontal="right" vertical="center"/>
    </xf>
    <xf numFmtId="201" fontId="30" fillId="0" borderId="0" xfId="837" applyNumberFormat="1" applyFont="1" applyFill="1" applyAlignment="1">
      <alignment horizontal="center" vertical="center" wrapText="1"/>
    </xf>
    <xf numFmtId="0" fontId="28" fillId="0" borderId="1" xfId="0" applyFont="1" applyFill="1" applyBorder="1" applyAlignment="1">
      <alignment horizontal="left" vertical="center" wrapText="1"/>
    </xf>
    <xf numFmtId="201" fontId="26" fillId="0" borderId="1" xfId="0" applyNumberFormat="1" applyFont="1" applyFill="1" applyBorder="1" applyAlignment="1">
      <alignment vertical="center" wrapText="1"/>
    </xf>
    <xf numFmtId="0" fontId="35" fillId="0" borderId="0" xfId="1088" applyFont="1" applyFill="1" applyAlignment="1">
      <alignment horizontal="center" vertical="center"/>
    </xf>
    <xf numFmtId="0" fontId="28" fillId="0" borderId="1" xfId="0" applyFont="1" applyBorder="1" applyAlignment="1">
      <alignment horizontal="left" vertical="center" wrapText="1"/>
    </xf>
    <xf numFmtId="0" fontId="35" fillId="3" borderId="0" xfId="1088" applyFont="1" applyFill="1" applyAlignment="1">
      <alignment horizontal="center" vertical="center"/>
    </xf>
    <xf numFmtId="0" fontId="39" fillId="0" borderId="1" xfId="0" applyFont="1" applyFill="1" applyBorder="1" applyAlignment="1">
      <alignment horizontal="center" vertical="center" wrapText="1"/>
    </xf>
    <xf numFmtId="201" fontId="27" fillId="0" borderId="1" xfId="0" applyNumberFormat="1" applyFont="1" applyFill="1" applyBorder="1" applyAlignment="1">
      <alignment vertical="center" wrapText="1"/>
    </xf>
    <xf numFmtId="0" fontId="35" fillId="0" borderId="0" xfId="474" applyFont="1" applyProtection="1">
      <alignment vertical="center"/>
    </xf>
    <xf numFmtId="0" fontId="40" fillId="0" borderId="0" xfId="474" applyFont="1" applyAlignment="1" applyProtection="1">
      <alignment horizontal="center" vertical="center"/>
    </xf>
    <xf numFmtId="0" fontId="40" fillId="0" borderId="0" xfId="474" applyFont="1" applyProtection="1">
      <alignment vertical="center"/>
    </xf>
    <xf numFmtId="0" fontId="30" fillId="0" borderId="0" xfId="474" applyProtection="1">
      <alignment vertical="center"/>
    </xf>
    <xf numFmtId="0" fontId="30" fillId="3" borderId="0" xfId="474" applyFill="1" applyProtection="1">
      <alignment vertical="center"/>
    </xf>
    <xf numFmtId="10" fontId="30" fillId="0" borderId="0" xfId="474" applyNumberFormat="1" applyProtection="1">
      <alignment vertical="center"/>
    </xf>
    <xf numFmtId="201" fontId="30" fillId="0" borderId="0" xfId="837" applyNumberFormat="1" applyAlignment="1" applyProtection="1"/>
    <xf numFmtId="0" fontId="30" fillId="0" borderId="0" xfId="474" applyFill="1" applyProtection="1">
      <alignment vertical="center"/>
    </xf>
    <xf numFmtId="0" fontId="2" fillId="0" borderId="0" xfId="474" applyFont="1" applyFill="1" applyAlignment="1" applyProtection="1">
      <alignment horizontal="center" vertical="center"/>
    </xf>
    <xf numFmtId="10" fontId="2" fillId="0" borderId="0" xfId="474" applyNumberFormat="1" applyFont="1" applyFill="1" applyAlignment="1" applyProtection="1">
      <alignment horizontal="center" vertical="center"/>
    </xf>
    <xf numFmtId="201" fontId="30" fillId="0" borderId="0" xfId="837" applyNumberFormat="1" applyFill="1" applyAlignment="1" applyProtection="1"/>
    <xf numFmtId="0" fontId="35" fillId="0" borderId="0" xfId="474" applyFont="1" applyFill="1" applyProtection="1">
      <alignment vertical="center"/>
    </xf>
    <xf numFmtId="0" fontId="26" fillId="0" borderId="0" xfId="474" applyFont="1" applyFill="1" applyProtection="1">
      <alignment vertical="center"/>
    </xf>
    <xf numFmtId="10" fontId="26" fillId="0" borderId="0" xfId="474" applyNumberFormat="1" applyFont="1" applyFill="1" applyBorder="1" applyAlignment="1" applyProtection="1">
      <alignment horizontal="right" vertical="center"/>
    </xf>
    <xf numFmtId="201" fontId="35" fillId="0" borderId="0" xfId="837" applyNumberFormat="1" applyFont="1" applyFill="1" applyAlignment="1" applyProtection="1"/>
    <xf numFmtId="202" fontId="27" fillId="0" borderId="3" xfId="474" applyNumberFormat="1" applyFont="1" applyFill="1" applyBorder="1" applyAlignment="1" applyProtection="1">
      <alignment horizontal="center" vertical="center" wrapText="1"/>
    </xf>
    <xf numFmtId="0" fontId="27" fillId="0" borderId="1" xfId="474" applyFont="1" applyFill="1" applyBorder="1" applyAlignment="1" applyProtection="1">
      <alignment horizontal="distributed" vertical="center" wrapText="1" indent="3"/>
    </xf>
    <xf numFmtId="202" fontId="27" fillId="0" borderId="1" xfId="474" applyNumberFormat="1" applyFont="1" applyFill="1" applyBorder="1" applyAlignment="1" applyProtection="1">
      <alignment horizontal="center" vertical="center" wrapText="1"/>
    </xf>
    <xf numFmtId="10" fontId="27" fillId="0" borderId="1" xfId="474" applyNumberFormat="1" applyFont="1" applyFill="1" applyBorder="1" applyAlignment="1" applyProtection="1">
      <alignment horizontal="center" vertical="center" wrapText="1"/>
    </xf>
    <xf numFmtId="0" fontId="40" fillId="0" borderId="0" xfId="474" applyFont="1" applyFill="1" applyAlignment="1" applyProtection="1">
      <alignment horizontal="center" vertical="center" wrapText="1"/>
    </xf>
    <xf numFmtId="0" fontId="40" fillId="0" borderId="0" xfId="474" applyFont="1" applyFill="1" applyAlignment="1" applyProtection="1">
      <alignment horizontal="center" vertical="center"/>
    </xf>
    <xf numFmtId="0" fontId="39" fillId="2" borderId="4" xfId="0" applyFont="1" applyFill="1" applyBorder="1" applyAlignment="1" applyProtection="1">
      <alignment horizontal="left" vertical="center"/>
    </xf>
    <xf numFmtId="49" fontId="39" fillId="0" borderId="1" xfId="0" applyNumberFormat="1" applyFont="1" applyFill="1" applyBorder="1" applyAlignment="1" applyProtection="1">
      <alignment horizontal="left" vertical="center" wrapText="1"/>
    </xf>
    <xf numFmtId="3" fontId="39" fillId="0" borderId="1" xfId="0" applyNumberFormat="1" applyFont="1" applyFill="1" applyBorder="1" applyAlignment="1" applyProtection="1">
      <alignment horizontal="right" vertical="center"/>
    </xf>
    <xf numFmtId="0" fontId="35" fillId="0" borderId="0" xfId="1088" applyFont="1" applyFill="1" applyProtection="1">
      <alignment vertical="center"/>
    </xf>
    <xf numFmtId="49" fontId="28" fillId="0" borderId="1" xfId="0" applyNumberFormat="1" applyFont="1" applyFill="1" applyBorder="1" applyAlignment="1" applyProtection="1">
      <alignment horizontal="left" vertical="center" wrapText="1"/>
    </xf>
    <xf numFmtId="0" fontId="28" fillId="2" borderId="4" xfId="0" applyFont="1" applyFill="1" applyBorder="1" applyAlignment="1" applyProtection="1">
      <alignment horizontal="left" vertical="center"/>
    </xf>
    <xf numFmtId="49" fontId="28" fillId="2" borderId="1" xfId="0" applyNumberFormat="1" applyFont="1" applyFill="1" applyBorder="1" applyAlignment="1" applyProtection="1">
      <alignment horizontal="left" vertical="center" wrapText="1"/>
    </xf>
    <xf numFmtId="3" fontId="28" fillId="2" borderId="1" xfId="0" applyNumberFormat="1" applyFont="1" applyFill="1" applyBorder="1" applyAlignment="1" applyProtection="1">
      <alignment horizontal="right" vertical="center"/>
      <protection locked="0"/>
    </xf>
    <xf numFmtId="3" fontId="28" fillId="0" borderId="1" xfId="0" applyNumberFormat="1" applyFont="1" applyFill="1" applyBorder="1" applyAlignment="1" applyProtection="1">
      <alignment horizontal="right" vertical="center"/>
    </xf>
    <xf numFmtId="49" fontId="39" fillId="2" borderId="1" xfId="0" applyNumberFormat="1" applyFont="1" applyFill="1" applyBorder="1" applyAlignment="1" applyProtection="1">
      <alignment horizontal="left" vertical="center" wrapText="1"/>
    </xf>
    <xf numFmtId="3" fontId="39" fillId="2" borderId="1" xfId="0" applyNumberFormat="1" applyFont="1" applyFill="1" applyBorder="1" applyAlignment="1" applyProtection="1">
      <alignment horizontal="right" vertical="center"/>
      <protection locked="0"/>
    </xf>
    <xf numFmtId="49" fontId="39" fillId="2" borderId="4" xfId="0" applyNumberFormat="1" applyFont="1" applyFill="1" applyBorder="1" applyAlignment="1" applyProtection="1">
      <alignment horizontal="left" vertical="center" wrapText="1"/>
    </xf>
    <xf numFmtId="49" fontId="28" fillId="2" borderId="4" xfId="0" applyNumberFormat="1" applyFont="1" applyFill="1" applyBorder="1" applyAlignment="1" applyProtection="1">
      <alignment horizontal="left" vertical="center" wrapText="1"/>
    </xf>
    <xf numFmtId="49" fontId="52" fillId="2" borderId="4" xfId="0" applyNumberFormat="1" applyFont="1" applyFill="1" applyBorder="1" applyAlignment="1" applyProtection="1">
      <alignment horizontal="distributed" vertical="center"/>
    </xf>
    <xf numFmtId="49" fontId="52" fillId="0" borderId="1" xfId="0" applyNumberFormat="1" applyFont="1" applyFill="1" applyBorder="1" applyAlignment="1" applyProtection="1">
      <alignment horizontal="distributed" vertical="center" wrapText="1"/>
    </xf>
    <xf numFmtId="49" fontId="27" fillId="0" borderId="3" xfId="474" applyNumberFormat="1" applyFont="1" applyFill="1" applyBorder="1" applyAlignment="1" applyProtection="1">
      <alignment horizontal="left" vertical="center"/>
    </xf>
    <xf numFmtId="0" fontId="27" fillId="0" borderId="1" xfId="474" applyFont="1" applyFill="1" applyBorder="1" applyAlignment="1" applyProtection="1">
      <alignment horizontal="left" vertical="center" wrapText="1"/>
    </xf>
    <xf numFmtId="201" fontId="27" fillId="0" borderId="1" xfId="26" applyNumberFormat="1" applyFont="1" applyFill="1" applyBorder="1" applyAlignment="1" applyProtection="1">
      <alignment horizontal="right" vertical="center" wrapText="1"/>
    </xf>
    <xf numFmtId="0" fontId="26" fillId="0" borderId="1" xfId="474" applyFont="1" applyFill="1" applyBorder="1" applyAlignment="1" applyProtection="1">
      <alignment horizontal="left" vertical="center" wrapText="1"/>
    </xf>
    <xf numFmtId="49" fontId="26" fillId="0" borderId="3" xfId="474" applyNumberFormat="1" applyFont="1" applyFill="1" applyBorder="1" applyAlignment="1" applyProtection="1">
      <alignment horizontal="left" vertical="center"/>
    </xf>
    <xf numFmtId="49" fontId="26" fillId="0" borderId="3" xfId="474" applyNumberFormat="1" applyFont="1" applyBorder="1" applyAlignment="1" applyProtection="1">
      <alignment horizontal="left" vertical="center"/>
    </xf>
    <xf numFmtId="0" fontId="26" fillId="3" borderId="1" xfId="474" applyFont="1" applyFill="1" applyBorder="1" applyAlignment="1" applyProtection="1">
      <alignment horizontal="left" vertical="center" wrapText="1"/>
    </xf>
    <xf numFmtId="0" fontId="26" fillId="0" borderId="1" xfId="1088" applyFont="1" applyFill="1" applyBorder="1" applyAlignment="1" applyProtection="1">
      <alignment horizontal="left" vertical="center" wrapText="1"/>
    </xf>
    <xf numFmtId="0" fontId="27" fillId="0" borderId="1" xfId="1088" applyFont="1" applyFill="1" applyBorder="1" applyAlignment="1" applyProtection="1">
      <alignment horizontal="left" vertical="center" wrapText="1"/>
    </xf>
    <xf numFmtId="49" fontId="27" fillId="0" borderId="3" xfId="474" applyNumberFormat="1" applyFont="1" applyFill="1" applyBorder="1" applyAlignment="1" applyProtection="1">
      <alignment horizontal="distributed" vertical="center" indent="1"/>
    </xf>
    <xf numFmtId="0" fontId="27" fillId="0" borderId="1" xfId="474" applyFont="1" applyFill="1" applyBorder="1" applyAlignment="1" applyProtection="1">
      <alignment horizontal="distributed" vertical="center" wrapText="1" indent="1"/>
    </xf>
    <xf numFmtId="201" fontId="30" fillId="3" borderId="0" xfId="474" applyNumberFormat="1" applyFill="1" applyProtection="1">
      <alignment vertical="center"/>
    </xf>
    <xf numFmtId="0" fontId="35" fillId="0" borderId="0" xfId="474" applyFont="1">
      <alignment vertical="center"/>
    </xf>
    <xf numFmtId="0" fontId="40" fillId="0" borderId="0" xfId="474" applyFont="1" applyAlignment="1">
      <alignment horizontal="center" vertical="center"/>
    </xf>
    <xf numFmtId="10" fontId="30" fillId="0" borderId="0" xfId="474" applyNumberFormat="1">
      <alignment vertical="center"/>
    </xf>
    <xf numFmtId="0" fontId="2" fillId="0" borderId="0" xfId="474" applyFont="1" applyFill="1" applyAlignment="1">
      <alignment horizontal="center" vertical="center"/>
    </xf>
    <xf numFmtId="10" fontId="2" fillId="0" borderId="0" xfId="474" applyNumberFormat="1" applyFont="1" applyFill="1" applyAlignment="1">
      <alignment horizontal="center" vertical="center"/>
    </xf>
    <xf numFmtId="0" fontId="35" fillId="0" borderId="0" xfId="474" applyFont="1" applyFill="1">
      <alignment vertical="center"/>
    </xf>
    <xf numFmtId="0" fontId="26" fillId="0" borderId="0" xfId="474" applyFont="1" applyFill="1">
      <alignment vertical="center"/>
    </xf>
    <xf numFmtId="10" fontId="26" fillId="0" borderId="0" xfId="474" applyNumberFormat="1" applyFont="1" applyFill="1" applyAlignment="1">
      <alignment horizontal="right" vertical="center"/>
    </xf>
    <xf numFmtId="202" fontId="27" fillId="0" borderId="3" xfId="474" applyNumberFormat="1" applyFont="1" applyFill="1" applyBorder="1" applyAlignment="1">
      <alignment horizontal="center" vertical="center" wrapText="1"/>
    </xf>
    <xf numFmtId="0" fontId="27" fillId="0" borderId="1" xfId="474" applyFont="1" applyFill="1" applyBorder="1" applyAlignment="1">
      <alignment horizontal="distributed" vertical="center" wrapText="1" indent="3"/>
    </xf>
    <xf numFmtId="0" fontId="53" fillId="0" borderId="0" xfId="1047" applyFont="1" applyFill="1" applyAlignment="1">
      <alignment vertical="center" wrapText="1"/>
    </xf>
    <xf numFmtId="3" fontId="39" fillId="0" borderId="1" xfId="0" applyNumberFormat="1" applyFont="1" applyFill="1" applyBorder="1" applyAlignment="1" applyProtection="1">
      <alignment horizontal="right" vertical="center"/>
      <protection locked="0"/>
    </xf>
    <xf numFmtId="10" fontId="26" fillId="0" borderId="1" xfId="39" applyNumberFormat="1" applyFont="1" applyFill="1" applyBorder="1" applyAlignment="1" applyProtection="1">
      <alignment horizontal="right" vertical="center" wrapText="1"/>
      <protection locked="0"/>
    </xf>
    <xf numFmtId="0" fontId="35" fillId="0" borderId="0" xfId="1088" applyFont="1" applyFill="1">
      <alignment vertical="center"/>
    </xf>
    <xf numFmtId="3" fontId="28" fillId="0" borderId="1" xfId="0" applyNumberFormat="1" applyFont="1" applyFill="1" applyBorder="1" applyAlignment="1" applyProtection="1">
      <alignment horizontal="right" vertical="center"/>
      <protection locked="0"/>
    </xf>
    <xf numFmtId="0" fontId="26" fillId="2" borderId="4" xfId="0" applyFont="1" applyFill="1" applyBorder="1" applyAlignment="1" applyProtection="1">
      <alignment vertical="center"/>
    </xf>
    <xf numFmtId="0" fontId="27" fillId="0" borderId="3" xfId="474" applyFont="1" applyFill="1" applyBorder="1" applyAlignment="1">
      <alignment horizontal="left" vertical="center"/>
    </xf>
    <xf numFmtId="0" fontId="27" fillId="0" borderId="1" xfId="1088" applyFont="1" applyFill="1" applyBorder="1" applyAlignment="1">
      <alignment horizontal="left" vertical="center"/>
    </xf>
    <xf numFmtId="3" fontId="27" fillId="0" borderId="1" xfId="0" applyNumberFormat="1" applyFont="1" applyFill="1" applyBorder="1" applyAlignment="1" applyProtection="1">
      <alignment horizontal="right" vertical="center"/>
      <protection locked="0"/>
    </xf>
    <xf numFmtId="178" fontId="27" fillId="0" borderId="1" xfId="0" applyNumberFormat="1" applyFont="1" applyFill="1" applyBorder="1" applyAlignment="1" applyProtection="1">
      <alignment horizontal="right" vertical="center"/>
    </xf>
    <xf numFmtId="0" fontId="26" fillId="0" borderId="3" xfId="474" applyFont="1" applyFill="1" applyBorder="1" applyAlignment="1">
      <alignment horizontal="left" vertical="center"/>
    </xf>
    <xf numFmtId="0" fontId="26" fillId="0" borderId="1" xfId="474" applyFont="1" applyFill="1" applyBorder="1" applyAlignment="1">
      <alignment horizontal="left" vertical="center"/>
    </xf>
    <xf numFmtId="3" fontId="27" fillId="0" borderId="1" xfId="0" applyNumberFormat="1" applyFont="1" applyFill="1" applyBorder="1" applyAlignment="1" applyProtection="1">
      <alignment horizontal="right" vertical="center"/>
    </xf>
    <xf numFmtId="3" fontId="26" fillId="0" borderId="1" xfId="0" applyNumberFormat="1" applyFont="1" applyFill="1" applyBorder="1" applyAlignment="1" applyProtection="1">
      <alignment horizontal="right" vertical="center"/>
      <protection locked="0"/>
    </xf>
    <xf numFmtId="201" fontId="26" fillId="0" borderId="1" xfId="26" applyNumberFormat="1" applyFont="1" applyFill="1" applyBorder="1" applyAlignment="1" applyProtection="1">
      <alignment horizontal="right" vertical="center" wrapText="1"/>
      <protection locked="0"/>
    </xf>
    <xf numFmtId="0" fontId="26" fillId="0" borderId="3" xfId="474" applyFont="1" applyBorder="1" applyAlignment="1">
      <alignment horizontal="left" vertical="center"/>
    </xf>
    <xf numFmtId="0" fontId="26" fillId="3" borderId="1" xfId="474" applyFont="1" applyFill="1" applyBorder="1" applyAlignment="1">
      <alignment horizontal="left" vertical="center"/>
    </xf>
    <xf numFmtId="194" fontId="26" fillId="3" borderId="1" xfId="26" applyNumberFormat="1" applyFont="1" applyFill="1" applyBorder="1" applyAlignment="1">
      <alignment horizontal="right" vertical="center" wrapText="1"/>
    </xf>
    <xf numFmtId="0" fontId="26" fillId="0" borderId="3" xfId="474" applyFont="1" applyFill="1" applyBorder="1">
      <alignment vertical="center"/>
    </xf>
    <xf numFmtId="0" fontId="27" fillId="0" borderId="1" xfId="474" applyFont="1" applyFill="1" applyBorder="1" applyAlignment="1">
      <alignment horizontal="distributed" vertical="center" indent="1"/>
    </xf>
    <xf numFmtId="10" fontId="30" fillId="0" borderId="0" xfId="474" applyNumberFormat="1" applyFill="1" applyProtection="1">
      <alignment vertical="center"/>
    </xf>
    <xf numFmtId="10" fontId="27" fillId="0" borderId="1" xfId="39" applyNumberFormat="1" applyFont="1" applyFill="1" applyBorder="1" applyAlignment="1" applyProtection="1">
      <alignment horizontal="right" vertical="center" wrapText="1" shrinkToFit="1"/>
      <protection locked="0"/>
    </xf>
    <xf numFmtId="49" fontId="39" fillId="0" borderId="3" xfId="988" applyNumberFormat="1" applyFont="1" applyFill="1" applyBorder="1" applyAlignment="1" applyProtection="1">
      <alignment horizontal="left" vertical="center"/>
    </xf>
    <xf numFmtId="0" fontId="27" fillId="3" borderId="1" xfId="474" applyFont="1" applyFill="1" applyBorder="1" applyAlignment="1" applyProtection="1">
      <alignment horizontal="left" vertical="center" wrapText="1"/>
    </xf>
    <xf numFmtId="10" fontId="27" fillId="0" borderId="1" xfId="39" applyNumberFormat="1" applyFont="1" applyFill="1" applyBorder="1" applyAlignment="1" applyProtection="1">
      <alignment horizontal="right" vertical="center" wrapText="1"/>
      <protection locked="0"/>
    </xf>
    <xf numFmtId="49" fontId="28" fillId="0" borderId="3" xfId="988" applyNumberFormat="1" applyFont="1" applyBorder="1" applyAlignment="1" applyProtection="1">
      <alignment horizontal="left" vertical="center"/>
    </xf>
    <xf numFmtId="3" fontId="26" fillId="3" borderId="1" xfId="0" applyNumberFormat="1" applyFont="1" applyFill="1" applyBorder="1" applyAlignment="1" applyProtection="1">
      <alignment horizontal="right" vertical="center"/>
    </xf>
    <xf numFmtId="3" fontId="26" fillId="3" borderId="1" xfId="0" applyNumberFormat="1" applyFont="1" applyFill="1" applyBorder="1" applyAlignment="1" applyProtection="1">
      <alignment horizontal="right" vertical="center"/>
      <protection locked="0"/>
    </xf>
    <xf numFmtId="10" fontId="26" fillId="3" borderId="1" xfId="39" applyNumberFormat="1" applyFont="1" applyFill="1" applyBorder="1" applyAlignment="1" applyProtection="1">
      <alignment horizontal="right" vertical="center" wrapText="1"/>
      <protection locked="0"/>
    </xf>
    <xf numFmtId="49" fontId="28" fillId="0" borderId="3" xfId="988" applyNumberFormat="1" applyFont="1" applyFill="1" applyBorder="1" applyAlignment="1" applyProtection="1">
      <alignment horizontal="left" vertical="center"/>
    </xf>
    <xf numFmtId="3" fontId="26" fillId="0" borderId="1" xfId="0" applyNumberFormat="1" applyFont="1" applyFill="1" applyBorder="1" applyAlignment="1" applyProtection="1">
      <alignment horizontal="right" vertical="center"/>
    </xf>
    <xf numFmtId="0" fontId="30" fillId="0" borderId="3" xfId="474" applyFill="1" applyBorder="1" applyAlignment="1" applyProtection="1">
      <alignment horizontal="left" vertical="center"/>
    </xf>
    <xf numFmtId="3" fontId="30" fillId="0" borderId="0" xfId="474" applyNumberFormat="1" applyFill="1" applyProtection="1">
      <alignment vertical="center"/>
    </xf>
    <xf numFmtId="0" fontId="54" fillId="0" borderId="0" xfId="474" applyFont="1" applyFill="1">
      <alignment vertical="center"/>
    </xf>
    <xf numFmtId="0" fontId="27" fillId="0" borderId="3" xfId="474" applyFont="1" applyFill="1" applyBorder="1" applyAlignment="1" applyProtection="1">
      <alignment horizontal="left" vertical="center"/>
    </xf>
    <xf numFmtId="0" fontId="27" fillId="0" borderId="1" xfId="1088" applyFont="1" applyFill="1" applyBorder="1" applyAlignment="1" applyProtection="1">
      <alignment horizontal="left" vertical="center"/>
    </xf>
    <xf numFmtId="0" fontId="26" fillId="0" borderId="3" xfId="474" applyFont="1" applyFill="1" applyBorder="1" applyAlignment="1" applyProtection="1">
      <alignment horizontal="left" vertical="center"/>
    </xf>
    <xf numFmtId="0" fontId="26" fillId="0" borderId="1" xfId="474" applyFont="1" applyFill="1" applyBorder="1" applyAlignment="1" applyProtection="1">
      <alignment horizontal="left" vertical="center"/>
    </xf>
    <xf numFmtId="10" fontId="26" fillId="0" borderId="1" xfId="474" applyNumberFormat="1" applyFont="1" applyFill="1" applyBorder="1" applyAlignment="1" applyProtection="1">
      <alignment horizontal="right" vertical="center" wrapText="1"/>
      <protection locked="0"/>
    </xf>
    <xf numFmtId="3" fontId="30" fillId="0" borderId="0" xfId="474" applyNumberFormat="1">
      <alignment vertical="center"/>
    </xf>
    <xf numFmtId="0" fontId="1" fillId="0" borderId="0" xfId="0" applyFont="1" applyFill="1" applyBorder="1" applyAlignment="1"/>
    <xf numFmtId="10" fontId="1" fillId="0" borderId="0" xfId="0" applyNumberFormat="1" applyFont="1" applyFill="1" applyBorder="1" applyAlignment="1"/>
    <xf numFmtId="0" fontId="55" fillId="0" borderId="0" xfId="0" applyFont="1" applyFill="1" applyBorder="1" applyAlignment="1">
      <alignment horizontal="center" vertical="center"/>
    </xf>
    <xf numFmtId="10" fontId="55" fillId="0" borderId="0"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6" fillId="0" borderId="5" xfId="0" applyFont="1" applyFill="1" applyBorder="1" applyAlignment="1">
      <alignment horizontal="center" vertical="center"/>
    </xf>
    <xf numFmtId="10" fontId="28" fillId="0" borderId="0" xfId="0" applyNumberFormat="1" applyFont="1" applyAlignment="1">
      <alignment horizontal="right"/>
    </xf>
    <xf numFmtId="0" fontId="27" fillId="0" borderId="6" xfId="426" applyFont="1" applyBorder="1" applyAlignment="1">
      <alignment horizontal="center" vertical="center"/>
    </xf>
    <xf numFmtId="0" fontId="27" fillId="0" borderId="7" xfId="426" applyFont="1" applyBorder="1" applyAlignment="1">
      <alignment horizontal="center" vertical="center"/>
    </xf>
    <xf numFmtId="0" fontId="27" fillId="0" borderId="8" xfId="426" applyFont="1" applyBorder="1" applyAlignment="1">
      <alignment horizontal="center" vertical="center"/>
    </xf>
    <xf numFmtId="10" fontId="27" fillId="0" borderId="9" xfId="426" applyNumberFormat="1" applyFont="1" applyBorder="1" applyAlignment="1">
      <alignment horizontal="center" vertical="center"/>
    </xf>
    <xf numFmtId="0" fontId="27" fillId="0" borderId="10" xfId="426" applyFont="1" applyBorder="1" applyAlignment="1">
      <alignment horizontal="center" vertical="center"/>
    </xf>
    <xf numFmtId="0" fontId="27" fillId="0" borderId="11" xfId="426" applyFont="1" applyBorder="1" applyAlignment="1">
      <alignment horizontal="center" vertical="center"/>
    </xf>
    <xf numFmtId="0" fontId="27" fillId="0" borderId="9" xfId="426" applyFont="1" applyBorder="1" applyAlignment="1">
      <alignment horizontal="center" vertical="center"/>
    </xf>
    <xf numFmtId="10" fontId="27" fillId="0" borderId="1" xfId="426" applyNumberFormat="1" applyFont="1" applyBorder="1" applyAlignment="1">
      <alignment horizontal="center" vertical="center"/>
    </xf>
    <xf numFmtId="49" fontId="27" fillId="0" borderId="1" xfId="231" applyNumberFormat="1" applyFont="1" applyFill="1" applyBorder="1" applyAlignment="1" applyProtection="1">
      <alignment horizontal="center" vertical="center"/>
    </xf>
    <xf numFmtId="0" fontId="57" fillId="0" borderId="1" xfId="0" applyFont="1" applyFill="1" applyBorder="1" applyAlignment="1">
      <alignment horizontal="center" vertical="center"/>
    </xf>
    <xf numFmtId="10" fontId="57" fillId="0" borderId="1" xfId="0" applyNumberFormat="1" applyFont="1" applyFill="1" applyBorder="1" applyAlignment="1">
      <alignment horizontal="center" vertical="center"/>
    </xf>
    <xf numFmtId="0" fontId="58" fillId="0" borderId="0" xfId="0" applyFont="1" applyFill="1" applyBorder="1" applyAlignment="1">
      <alignment horizontal="left" vertical="top" wrapText="1"/>
    </xf>
    <xf numFmtId="10" fontId="58" fillId="0" borderId="0" xfId="0" applyNumberFormat="1" applyFont="1" applyFill="1" applyBorder="1" applyAlignment="1">
      <alignment horizontal="left" vertical="top" wrapText="1"/>
    </xf>
    <xf numFmtId="202" fontId="30" fillId="0" borderId="0" xfId="474" applyNumberFormat="1">
      <alignment vertical="center"/>
    </xf>
    <xf numFmtId="0" fontId="59" fillId="0" borderId="0" xfId="1099" applyFont="1" applyAlignment="1"/>
    <xf numFmtId="0" fontId="28" fillId="0" borderId="0" xfId="0" applyFont="1" applyAlignment="1">
      <alignment horizontal="right" vertical="center"/>
    </xf>
    <xf numFmtId="0" fontId="27" fillId="0" borderId="1" xfId="426" applyFont="1" applyBorder="1" applyAlignment="1">
      <alignment horizontal="center" vertical="center" wrapText="1"/>
    </xf>
    <xf numFmtId="0" fontId="27" fillId="0" borderId="1" xfId="0" applyFont="1" applyBorder="1" applyAlignment="1">
      <alignment horizontal="left" vertical="center"/>
    </xf>
    <xf numFmtId="201" fontId="27" fillId="0" borderId="1" xfId="26" applyNumberFormat="1" applyFont="1" applyBorder="1" applyAlignment="1">
      <alignment horizontal="right" vertical="center" wrapText="1"/>
    </xf>
    <xf numFmtId="0" fontId="28" fillId="0" borderId="1" xfId="0" applyFont="1" applyBorder="1" applyAlignment="1">
      <alignment horizontal="left" vertical="center"/>
    </xf>
    <xf numFmtId="201" fontId="28" fillId="0" borderId="1" xfId="0" applyNumberFormat="1" applyFont="1" applyBorder="1" applyAlignment="1">
      <alignment horizontal="right" vertical="center" wrapText="1"/>
    </xf>
    <xf numFmtId="0" fontId="30" fillId="0" borderId="0" xfId="474" applyFont="1" applyFill="1">
      <alignment vertical="center"/>
    </xf>
    <xf numFmtId="0" fontId="30" fillId="0" borderId="0" xfId="474" applyFont="1">
      <alignment vertical="center"/>
    </xf>
    <xf numFmtId="202" fontId="30" fillId="0" borderId="0" xfId="474" applyNumberFormat="1" applyFont="1">
      <alignment vertical="center"/>
    </xf>
    <xf numFmtId="201" fontId="30" fillId="0" borderId="0" xfId="474" applyNumberFormat="1">
      <alignment vertical="center"/>
    </xf>
    <xf numFmtId="0" fontId="0" fillId="0" borderId="0" xfId="0" applyAlignment="1">
      <alignment horizontal="center"/>
    </xf>
    <xf numFmtId="0" fontId="51" fillId="0" borderId="0" xfId="554" applyFont="1" applyAlignment="1">
      <alignment horizontal="center" vertical="center"/>
    </xf>
    <xf numFmtId="0" fontId="28" fillId="0" borderId="0" xfId="0" applyFont="1" applyAlignment="1">
      <alignment horizontal="center" vertical="center"/>
    </xf>
    <xf numFmtId="0" fontId="0" fillId="0" borderId="0" xfId="554" applyFont="1" applyAlignment="1">
      <alignment horizontal="right"/>
    </xf>
    <xf numFmtId="202" fontId="27" fillId="0" borderId="8" xfId="474" applyNumberFormat="1" applyFont="1" applyBorder="1" applyAlignment="1">
      <alignment horizontal="center" vertical="center" wrapText="1"/>
    </xf>
    <xf numFmtId="201" fontId="30" fillId="3" borderId="0" xfId="837" applyNumberFormat="1" applyFont="1" applyFill="1" applyAlignment="1">
      <alignment horizontal="center" vertical="center" wrapText="1"/>
    </xf>
    <xf numFmtId="201" fontId="39" fillId="0" borderId="9" xfId="0" applyNumberFormat="1" applyFont="1" applyFill="1" applyBorder="1" applyAlignment="1">
      <alignment vertical="center" wrapText="1"/>
    </xf>
    <xf numFmtId="201" fontId="39" fillId="0" borderId="1" xfId="0" applyNumberFormat="1" applyFont="1" applyFill="1" applyBorder="1" applyAlignment="1">
      <alignment vertical="center" wrapText="1"/>
    </xf>
    <xf numFmtId="201" fontId="28" fillId="0" borderId="9" xfId="0" applyNumberFormat="1" applyFont="1" applyFill="1" applyBorder="1" applyAlignment="1">
      <alignment vertical="center" wrapText="1"/>
    </xf>
    <xf numFmtId="201" fontId="28" fillId="0" borderId="1" xfId="0" applyNumberFormat="1" applyFont="1" applyFill="1" applyBorder="1" applyAlignment="1">
      <alignment vertical="center" wrapText="1"/>
    </xf>
    <xf numFmtId="201" fontId="28" fillId="0" borderId="1" xfId="0" applyNumberFormat="1" applyFont="1" applyFill="1" applyBorder="1" applyAlignment="1" applyProtection="1">
      <alignment horizontal="right" vertical="center"/>
      <protection locked="0"/>
    </xf>
    <xf numFmtId="49" fontId="28" fillId="0" borderId="1" xfId="0" applyNumberFormat="1" applyFont="1" applyFill="1" applyBorder="1" applyAlignment="1" applyProtection="1">
      <alignment horizontal="left" vertical="center"/>
    </xf>
    <xf numFmtId="3" fontId="28" fillId="0" borderId="1" xfId="0" applyNumberFormat="1" applyFont="1" applyFill="1" applyBorder="1" applyAlignment="1" applyProtection="1">
      <alignment horizontal="left" vertical="center" wrapText="1"/>
    </xf>
    <xf numFmtId="0" fontId="27" fillId="0" borderId="1" xfId="474" applyFont="1" applyFill="1" applyBorder="1" applyAlignment="1">
      <alignment horizontal="center" vertical="center" wrapText="1"/>
    </xf>
    <xf numFmtId="203" fontId="0" fillId="0" borderId="0" xfId="0" applyNumberFormat="1" applyAlignment="1"/>
    <xf numFmtId="0" fontId="38" fillId="0" borderId="0" xfId="554" applyFont="1" applyFill="1" applyBorder="1" applyAlignment="1">
      <alignment horizontal="center" vertical="center"/>
    </xf>
    <xf numFmtId="0" fontId="28" fillId="0" borderId="0" xfId="554" applyFont="1" applyBorder="1" applyAlignment="1">
      <alignment horizontal="left" vertical="center"/>
    </xf>
    <xf numFmtId="203" fontId="28" fillId="0" borderId="0" xfId="554" applyNumberFormat="1" applyFont="1" applyBorder="1" applyAlignment="1">
      <alignment horizontal="right" vertical="center"/>
    </xf>
    <xf numFmtId="0" fontId="27" fillId="0" borderId="1" xfId="0" applyFont="1" applyBorder="1" applyAlignment="1">
      <alignment horizontal="center" vertical="center" wrapText="1"/>
    </xf>
    <xf numFmtId="203" fontId="27" fillId="0" borderId="1" xfId="474" applyNumberFormat="1" applyFont="1" applyBorder="1" applyAlignment="1">
      <alignment horizontal="center" vertical="center" wrapText="1"/>
    </xf>
    <xf numFmtId="0" fontId="27" fillId="0" borderId="2" xfId="1251" applyFont="1" applyFill="1" applyBorder="1" applyAlignment="1" applyProtection="1">
      <alignment vertical="center" wrapText="1"/>
    </xf>
    <xf numFmtId="201" fontId="27" fillId="0" borderId="2" xfId="1251" applyNumberFormat="1" applyFont="1" applyFill="1" applyBorder="1" applyAlignment="1" applyProtection="1">
      <alignment vertical="center"/>
    </xf>
    <xf numFmtId="0" fontId="26" fillId="0" borderId="2" xfId="1251" applyFont="1" applyFill="1" applyBorder="1" applyAlignment="1" applyProtection="1">
      <alignment vertical="center" wrapText="1"/>
    </xf>
    <xf numFmtId="201" fontId="26" fillId="0" borderId="2" xfId="1251" applyNumberFormat="1" applyFont="1" applyFill="1" applyBorder="1" applyAlignment="1" applyProtection="1">
      <alignment vertical="center"/>
    </xf>
    <xf numFmtId="0" fontId="28" fillId="0" borderId="0" xfId="0" applyFont="1" applyAlignment="1"/>
    <xf numFmtId="0" fontId="26" fillId="0" borderId="2" xfId="1251" applyFont="1" applyFill="1" applyBorder="1" applyAlignment="1" applyProtection="1">
      <alignment horizontal="center" vertical="center" wrapText="1"/>
    </xf>
    <xf numFmtId="0" fontId="29" fillId="0" borderId="0" xfId="474" applyFont="1">
      <alignment vertical="center"/>
    </xf>
    <xf numFmtId="0" fontId="2" fillId="3" borderId="0" xfId="474" applyFont="1" applyFill="1" applyAlignment="1">
      <alignment horizontal="center" vertical="center"/>
    </xf>
    <xf numFmtId="10" fontId="2" fillId="3" borderId="0" xfId="474" applyNumberFormat="1" applyFont="1" applyFill="1" applyAlignment="1">
      <alignment horizontal="center" vertical="center"/>
    </xf>
    <xf numFmtId="0" fontId="35" fillId="3" borderId="0" xfId="474" applyFont="1" applyFill="1">
      <alignment vertical="center"/>
    </xf>
    <xf numFmtId="0" fontId="28" fillId="0" borderId="0" xfId="474" applyFont="1">
      <alignment vertical="center"/>
    </xf>
    <xf numFmtId="202" fontId="26" fillId="3" borderId="0" xfId="474" applyNumberFormat="1" applyFont="1" applyFill="1" applyBorder="1" applyAlignment="1">
      <alignment horizontal="right" vertical="center"/>
    </xf>
    <xf numFmtId="10" fontId="26" fillId="3" borderId="0" xfId="474" applyNumberFormat="1" applyFont="1" applyFill="1" applyBorder="1" applyAlignment="1">
      <alignment horizontal="right" vertical="center"/>
    </xf>
    <xf numFmtId="202" fontId="27" fillId="3" borderId="1" xfId="474" applyNumberFormat="1" applyFont="1" applyFill="1" applyBorder="1" applyAlignment="1">
      <alignment horizontal="center" vertical="center" wrapText="1"/>
    </xf>
    <xf numFmtId="0" fontId="27" fillId="3" borderId="1" xfId="474" applyFont="1" applyFill="1" applyBorder="1" applyAlignment="1">
      <alignment horizontal="distributed" vertical="center" wrapText="1" indent="3"/>
    </xf>
    <xf numFmtId="10" fontId="27" fillId="3" borderId="1" xfId="474" applyNumberFormat="1" applyFont="1" applyFill="1" applyBorder="1" applyAlignment="1">
      <alignment horizontal="center" vertical="center" wrapText="1"/>
    </xf>
    <xf numFmtId="0" fontId="39" fillId="2" borderId="1" xfId="0" applyFont="1" applyFill="1" applyBorder="1" applyAlignment="1" applyProtection="1">
      <alignment horizontal="left" vertical="center"/>
    </xf>
    <xf numFmtId="0" fontId="28" fillId="2" borderId="1" xfId="0" applyFont="1" applyFill="1" applyBorder="1" applyAlignment="1" applyProtection="1">
      <alignment horizontal="left" vertical="center"/>
    </xf>
    <xf numFmtId="0" fontId="26" fillId="2" borderId="1" xfId="0" applyFont="1" applyFill="1" applyBorder="1" applyAlignment="1" applyProtection="1">
      <alignment horizontal="left" vertical="center"/>
      <protection locked="0"/>
    </xf>
    <xf numFmtId="0" fontId="28" fillId="2" borderId="1" xfId="0" applyFont="1" applyFill="1" applyBorder="1" applyAlignment="1" applyProtection="1">
      <alignment horizontal="left" vertical="center"/>
      <protection locked="0"/>
    </xf>
    <xf numFmtId="201" fontId="39" fillId="0" borderId="1" xfId="0" applyNumberFormat="1" applyFont="1" applyFill="1" applyBorder="1" applyAlignment="1" applyProtection="1">
      <alignment horizontal="right" vertical="center"/>
      <protection locked="0"/>
    </xf>
    <xf numFmtId="0" fontId="60" fillId="2" borderId="1" xfId="0" applyFont="1" applyFill="1" applyBorder="1" applyAlignment="1" applyProtection="1">
      <alignment horizontal="left" vertical="center"/>
    </xf>
    <xf numFmtId="49" fontId="28" fillId="2" borderId="1" xfId="0" applyNumberFormat="1" applyFont="1" applyFill="1" applyBorder="1" applyAlignment="1" applyProtection="1">
      <alignment vertical="center" wrapText="1"/>
    </xf>
    <xf numFmtId="49" fontId="28" fillId="2" borderId="1" xfId="0" applyNumberFormat="1"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6" fillId="2" borderId="1" xfId="0" applyFont="1" applyFill="1" applyBorder="1" applyAlignment="1" applyProtection="1">
      <alignment horizontal="left" vertical="center"/>
    </xf>
    <xf numFmtId="0" fontId="27" fillId="2" borderId="1" xfId="0" applyFont="1" applyFill="1" applyBorder="1" applyAlignment="1" applyProtection="1">
      <alignment horizontal="left" vertical="center"/>
    </xf>
    <xf numFmtId="49" fontId="28" fillId="0" borderId="1" xfId="0" applyNumberFormat="1" applyFont="1" applyFill="1" applyBorder="1" applyAlignment="1" applyProtection="1">
      <alignment vertical="center" wrapText="1"/>
    </xf>
    <xf numFmtId="0" fontId="30" fillId="0" borderId="1" xfId="474" applyBorder="1">
      <alignment vertical="center"/>
    </xf>
    <xf numFmtId="202" fontId="30" fillId="0" borderId="1" xfId="474" applyNumberFormat="1" applyBorder="1">
      <alignment vertical="center"/>
    </xf>
    <xf numFmtId="49" fontId="28" fillId="0" borderId="1" xfId="0" applyNumberFormat="1" applyFont="1" applyFill="1" applyBorder="1" applyAlignment="1" applyProtection="1">
      <alignment horizontal="left" vertical="center"/>
      <protection locked="0"/>
    </xf>
    <xf numFmtId="49" fontId="39" fillId="0" borderId="1" xfId="0" applyNumberFormat="1" applyFont="1" applyFill="1" applyBorder="1" applyAlignment="1" applyProtection="1">
      <alignment horizontal="left" vertical="center" wrapText="1"/>
      <protection locked="0"/>
    </xf>
    <xf numFmtId="49" fontId="26" fillId="2" borderId="1" xfId="0" applyNumberFormat="1" applyFont="1" applyFill="1" applyBorder="1" applyAlignment="1" applyProtection="1">
      <alignment horizontal="left" vertical="center" wrapText="1"/>
      <protection locked="0"/>
    </xf>
    <xf numFmtId="49" fontId="28" fillId="0" borderId="1" xfId="0" applyNumberFormat="1" applyFont="1" applyFill="1" applyBorder="1" applyAlignment="1" applyProtection="1">
      <alignment horizontal="left" vertical="center" wrapText="1"/>
      <protection locked="0"/>
    </xf>
    <xf numFmtId="0" fontId="26" fillId="0" borderId="1" xfId="0" applyFont="1" applyFill="1" applyBorder="1" applyAlignment="1">
      <alignment horizontal="left" vertical="center"/>
    </xf>
    <xf numFmtId="49" fontId="27" fillId="0" borderId="1" xfId="0" applyNumberFormat="1" applyFont="1" applyFill="1" applyBorder="1" applyAlignment="1">
      <alignment vertical="center" wrapText="1"/>
    </xf>
    <xf numFmtId="201" fontId="27" fillId="0" borderId="1" xfId="26" applyNumberFormat="1" applyFont="1" applyFill="1" applyBorder="1" applyAlignment="1" applyProtection="1">
      <alignment vertical="center" wrapText="1"/>
      <protection locked="0"/>
    </xf>
    <xf numFmtId="49" fontId="27" fillId="3" borderId="1" xfId="1040" applyNumberFormat="1" applyFont="1" applyFill="1" applyBorder="1" applyAlignment="1" applyProtection="1">
      <alignment horizontal="left" vertical="center"/>
    </xf>
    <xf numFmtId="0" fontId="27" fillId="0" borderId="0" xfId="474" applyFont="1" applyFill="1" applyAlignment="1">
      <alignment horizontal="center" vertical="center" wrapText="1"/>
    </xf>
    <xf numFmtId="0" fontId="30" fillId="3" borderId="0" xfId="1088" applyFill="1">
      <alignment vertical="center"/>
    </xf>
    <xf numFmtId="0" fontId="30" fillId="0" borderId="0" xfId="1088" applyFill="1">
      <alignment vertical="center"/>
    </xf>
    <xf numFmtId="10" fontId="30" fillId="0" borderId="0" xfId="474" applyNumberFormat="1" applyFill="1">
      <alignment vertical="center"/>
    </xf>
    <xf numFmtId="0" fontId="26" fillId="0" borderId="0" xfId="474" applyFont="1" applyFill="1" applyAlignment="1">
      <alignment horizontal="left" vertical="center"/>
    </xf>
    <xf numFmtId="10" fontId="26" fillId="0" borderId="0" xfId="474" applyNumberFormat="1" applyFont="1" applyFill="1" applyBorder="1" applyAlignment="1">
      <alignment horizontal="right" vertical="center"/>
    </xf>
    <xf numFmtId="202" fontId="27" fillId="0" borderId="3" xfId="474" applyNumberFormat="1" applyFont="1" applyFill="1" applyBorder="1" applyAlignment="1">
      <alignment vertical="center" wrapText="1"/>
    </xf>
    <xf numFmtId="0" fontId="27" fillId="0" borderId="3" xfId="474" applyNumberFormat="1" applyFont="1" applyFill="1" applyBorder="1" applyAlignment="1">
      <alignment horizontal="left" vertical="center"/>
    </xf>
    <xf numFmtId="0" fontId="27" fillId="0" borderId="1" xfId="474" applyNumberFormat="1" applyFont="1" applyFill="1" applyBorder="1" applyAlignment="1">
      <alignment vertical="center" wrapText="1"/>
    </xf>
    <xf numFmtId="0" fontId="26" fillId="0" borderId="1" xfId="474" applyFont="1" applyFill="1" applyBorder="1" applyAlignment="1">
      <alignment horizontal="left" vertical="center" wrapText="1"/>
    </xf>
    <xf numFmtId="0" fontId="26" fillId="3" borderId="3" xfId="474" applyFont="1" applyFill="1" applyBorder="1" applyAlignment="1">
      <alignment horizontal="left" vertical="center"/>
    </xf>
    <xf numFmtId="0" fontId="26" fillId="3" borderId="1" xfId="474" applyFont="1" applyFill="1" applyBorder="1" applyAlignment="1">
      <alignment horizontal="left" vertical="center" wrapText="1"/>
    </xf>
    <xf numFmtId="201" fontId="26" fillId="3" borderId="1" xfId="26" applyNumberFormat="1" applyFont="1" applyFill="1" applyBorder="1" applyAlignment="1">
      <alignment horizontal="right" vertical="center" wrapText="1"/>
    </xf>
    <xf numFmtId="201" fontId="26" fillId="3" borderId="1" xfId="26" applyNumberFormat="1" applyFont="1" applyFill="1" applyBorder="1" applyAlignment="1" applyProtection="1">
      <alignment horizontal="right" vertical="center" wrapText="1"/>
      <protection locked="0"/>
    </xf>
    <xf numFmtId="3" fontId="26" fillId="0" borderId="1" xfId="26" applyNumberFormat="1" applyFont="1" applyFill="1" applyBorder="1" applyAlignment="1">
      <alignment horizontal="right" vertical="center" wrapText="1"/>
    </xf>
    <xf numFmtId="3" fontId="26" fillId="0" borderId="1" xfId="26" applyNumberFormat="1" applyFont="1" applyFill="1" applyBorder="1" applyAlignment="1" applyProtection="1">
      <alignment horizontal="right" vertical="center" wrapText="1"/>
      <protection locked="0"/>
    </xf>
    <xf numFmtId="3" fontId="26" fillId="3" borderId="1" xfId="26" applyNumberFormat="1" applyFont="1" applyFill="1" applyBorder="1" applyAlignment="1">
      <alignment horizontal="right" vertical="center" wrapText="1"/>
    </xf>
    <xf numFmtId="3" fontId="26" fillId="3" borderId="1" xfId="26" applyNumberFormat="1" applyFont="1" applyFill="1" applyBorder="1" applyAlignment="1" applyProtection="1">
      <alignment horizontal="right" vertical="center" wrapText="1"/>
      <protection locked="0"/>
    </xf>
    <xf numFmtId="0" fontId="26" fillId="0" borderId="3" xfId="474" applyFont="1" applyFill="1" applyBorder="1" applyAlignment="1">
      <alignment horizontal="left" vertical="top" wrapText="1"/>
    </xf>
    <xf numFmtId="0" fontId="26" fillId="0" borderId="1" xfId="474" applyNumberFormat="1" applyFont="1" applyFill="1" applyBorder="1" applyAlignment="1">
      <alignment vertical="center" wrapText="1"/>
    </xf>
    <xf numFmtId="0" fontId="27" fillId="0" borderId="3" xfId="474" applyFont="1" applyFill="1" applyBorder="1" applyAlignment="1">
      <alignment horizontal="distributed" vertical="center"/>
    </xf>
    <xf numFmtId="49" fontId="27" fillId="0" borderId="1" xfId="0" applyNumberFormat="1" applyFont="1" applyFill="1" applyBorder="1" applyAlignment="1" applyProtection="1">
      <alignment horizontal="distributed" vertical="center" wrapText="1"/>
    </xf>
    <xf numFmtId="0" fontId="27" fillId="0" borderId="3" xfId="474" applyNumberFormat="1" applyFont="1" applyFill="1" applyBorder="1" applyAlignment="1" applyProtection="1">
      <alignment horizontal="left" vertical="center"/>
    </xf>
    <xf numFmtId="0" fontId="27" fillId="0" borderId="1" xfId="474" applyNumberFormat="1" applyFont="1" applyFill="1" applyBorder="1" applyAlignment="1" applyProtection="1">
      <alignment vertical="center" wrapText="1"/>
    </xf>
    <xf numFmtId="0" fontId="26" fillId="3" borderId="3" xfId="1088" applyFont="1" applyFill="1" applyBorder="1" applyAlignment="1" applyProtection="1">
      <alignment horizontal="left" vertical="center"/>
    </xf>
    <xf numFmtId="0" fontId="26" fillId="3" borderId="1" xfId="1088" applyFont="1" applyFill="1" applyBorder="1" applyAlignment="1" applyProtection="1">
      <alignment horizontal="left" vertical="center" wrapText="1"/>
    </xf>
    <xf numFmtId="0" fontId="48" fillId="0" borderId="3" xfId="474" applyFont="1" applyFill="1" applyBorder="1" applyAlignment="1">
      <alignment horizontal="distributed" vertical="center"/>
    </xf>
    <xf numFmtId="0" fontId="27" fillId="0" borderId="1" xfId="474" applyFont="1" applyFill="1" applyBorder="1" applyAlignment="1">
      <alignment horizontal="distributed" vertical="center" wrapText="1" indent="2"/>
    </xf>
    <xf numFmtId="201" fontId="30" fillId="0" borderId="0" xfId="474" applyNumberFormat="1" applyFill="1">
      <alignment vertical="center"/>
    </xf>
    <xf numFmtId="0" fontId="0" fillId="0" borderId="0" xfId="474" applyFont="1" applyFill="1">
      <alignment vertical="center"/>
    </xf>
    <xf numFmtId="202" fontId="27" fillId="0" borderId="7" xfId="474" applyNumberFormat="1" applyFont="1" applyFill="1" applyBorder="1" applyAlignment="1">
      <alignment horizontal="center" vertical="center" wrapText="1"/>
    </xf>
    <xf numFmtId="202" fontId="27" fillId="0" borderId="0" xfId="474" applyNumberFormat="1" applyFont="1" applyFill="1" applyAlignment="1">
      <alignment horizontal="center" vertical="center" wrapText="1"/>
    </xf>
    <xf numFmtId="201" fontId="26" fillId="0" borderId="1" xfId="209" applyNumberFormat="1" applyFont="1" applyFill="1" applyBorder="1" applyAlignment="1" applyProtection="1">
      <alignment vertical="center" wrapText="1"/>
    </xf>
    <xf numFmtId="49" fontId="26" fillId="0" borderId="1" xfId="209" applyNumberFormat="1" applyFont="1" applyFill="1" applyBorder="1" applyAlignment="1" applyProtection="1">
      <alignment horizontal="left" vertical="center" wrapText="1"/>
    </xf>
    <xf numFmtId="201" fontId="27" fillId="0" borderId="1" xfId="26" applyNumberFormat="1" applyFont="1" applyFill="1" applyBorder="1" applyAlignment="1" applyProtection="1">
      <alignment horizontal="right" vertical="center" wrapText="1"/>
      <protection locked="0"/>
    </xf>
    <xf numFmtId="0" fontId="27" fillId="0" borderId="1" xfId="474" applyFont="1" applyFill="1" applyBorder="1" applyAlignment="1">
      <alignment vertical="center" wrapText="1"/>
    </xf>
    <xf numFmtId="0" fontId="26" fillId="0" borderId="3" xfId="474" applyNumberFormat="1" applyFont="1" applyFill="1" applyBorder="1" applyAlignment="1">
      <alignment horizontal="left" vertical="center"/>
    </xf>
    <xf numFmtId="0" fontId="26" fillId="0" borderId="1" xfId="474" applyNumberFormat="1" applyFont="1" applyFill="1" applyBorder="1" applyAlignment="1">
      <alignment horizontal="left" vertical="center" wrapText="1"/>
    </xf>
    <xf numFmtId="10" fontId="26" fillId="0" borderId="1" xfId="1137" applyNumberFormat="1" applyFont="1" applyFill="1" applyBorder="1" applyAlignment="1" applyProtection="1">
      <alignment vertical="center" wrapText="1"/>
      <protection locked="0"/>
    </xf>
    <xf numFmtId="0" fontId="26" fillId="0" borderId="3" xfId="1088" applyFont="1" applyFill="1" applyBorder="1" applyAlignment="1">
      <alignment horizontal="left" vertical="center"/>
    </xf>
    <xf numFmtId="0" fontId="27" fillId="0" borderId="1" xfId="474" applyNumberFormat="1" applyFont="1" applyFill="1" applyBorder="1" applyAlignment="1">
      <alignment horizontal="left" vertical="center" wrapText="1"/>
    </xf>
    <xf numFmtId="0" fontId="61" fillId="0" borderId="0" xfId="474" applyFont="1" applyFill="1">
      <alignment vertical="center"/>
    </xf>
    <xf numFmtId="3" fontId="30" fillId="0" borderId="0" xfId="474" applyNumberFormat="1" applyFill="1">
      <alignment vertical="center"/>
    </xf>
    <xf numFmtId="0" fontId="27" fillId="3" borderId="0" xfId="474" applyFont="1" applyFill="1" applyAlignment="1" applyProtection="1">
      <alignment horizontal="center" vertical="center" wrapText="1"/>
    </xf>
    <xf numFmtId="0" fontId="26" fillId="3" borderId="0" xfId="474" applyFont="1" applyFill="1" applyProtection="1">
      <alignment vertical="center"/>
    </xf>
    <xf numFmtId="0" fontId="30" fillId="3" borderId="0" xfId="1088" applyFill="1" applyProtection="1">
      <alignment vertical="center"/>
    </xf>
    <xf numFmtId="10" fontId="30" fillId="3" borderId="0" xfId="474" applyNumberFormat="1" applyFill="1" applyProtection="1">
      <alignment vertical="center"/>
    </xf>
    <xf numFmtId="0" fontId="0" fillId="0" borderId="0" xfId="0" applyAlignment="1" applyProtection="1"/>
    <xf numFmtId="0" fontId="62" fillId="3" borderId="0" xfId="474" applyFont="1" applyFill="1" applyProtection="1">
      <alignment vertical="center"/>
    </xf>
    <xf numFmtId="0" fontId="0" fillId="0" borderId="0" xfId="0" applyFill="1" applyAlignment="1" applyProtection="1"/>
    <xf numFmtId="0" fontId="26" fillId="0" borderId="0" xfId="474" applyFont="1" applyFill="1" applyAlignment="1" applyProtection="1">
      <alignment horizontal="left" vertical="center"/>
    </xf>
    <xf numFmtId="0" fontId="54" fillId="0" borderId="0" xfId="474" applyFont="1" applyFill="1" applyProtection="1">
      <alignment vertical="center"/>
    </xf>
    <xf numFmtId="0" fontId="27" fillId="0" borderId="1" xfId="474" applyFont="1" applyFill="1" applyBorder="1" applyAlignment="1" applyProtection="1">
      <alignment horizontal="center" vertical="center" wrapText="1"/>
    </xf>
    <xf numFmtId="202" fontId="27" fillId="0" borderId="0" xfId="474" applyNumberFormat="1" applyFont="1" applyFill="1" applyAlignment="1" applyProtection="1">
      <alignment horizontal="center" vertical="center" wrapText="1"/>
    </xf>
    <xf numFmtId="10" fontId="34" fillId="0" borderId="1" xfId="0" applyNumberFormat="1" applyFont="1" applyFill="1" applyBorder="1" applyAlignment="1" applyProtection="1">
      <alignment vertical="center"/>
      <protection locked="0"/>
    </xf>
    <xf numFmtId="0" fontId="35" fillId="0" borderId="0" xfId="1088" applyFont="1" applyFill="1" applyAlignment="1" applyProtection="1">
      <alignment horizontal="center" vertical="center"/>
    </xf>
    <xf numFmtId="201" fontId="34" fillId="3" borderId="1" xfId="0" applyNumberFormat="1" applyFont="1" applyFill="1" applyBorder="1" applyAlignment="1" applyProtection="1">
      <alignment horizontal="right" vertical="center"/>
    </xf>
    <xf numFmtId="3" fontId="34" fillId="0" borderId="1" xfId="0" applyNumberFormat="1" applyFont="1" applyFill="1" applyBorder="1" applyAlignment="1" applyProtection="1">
      <alignment horizontal="right" vertical="center"/>
      <protection locked="0"/>
    </xf>
    <xf numFmtId="0" fontId="26" fillId="0" borderId="3" xfId="474" applyFont="1" applyFill="1" applyBorder="1" applyAlignment="1" applyProtection="1">
      <alignment horizontal="left" vertical="top" wrapText="1"/>
    </xf>
    <xf numFmtId="0" fontId="26" fillId="0" borderId="1" xfId="474" applyNumberFormat="1" applyFont="1" applyFill="1" applyBorder="1" applyAlignment="1" applyProtection="1">
      <alignment vertical="center" wrapText="1"/>
    </xf>
    <xf numFmtId="0" fontId="27" fillId="0" borderId="3" xfId="474" applyFont="1" applyFill="1" applyBorder="1" applyAlignment="1" applyProtection="1">
      <alignment horizontal="distributed" vertical="center"/>
    </xf>
    <xf numFmtId="0" fontId="26" fillId="0" borderId="3" xfId="1088" applyFont="1" applyFill="1" applyBorder="1" applyAlignment="1" applyProtection="1">
      <alignment horizontal="left" vertical="center"/>
    </xf>
    <xf numFmtId="0" fontId="48" fillId="0" borderId="3" xfId="474" applyFont="1" applyFill="1" applyBorder="1" applyAlignment="1" applyProtection="1">
      <alignment horizontal="distributed" vertical="center"/>
    </xf>
    <xf numFmtId="0" fontId="27" fillId="0" borderId="1" xfId="474" applyNumberFormat="1" applyFont="1" applyFill="1" applyBorder="1" applyAlignment="1" applyProtection="1">
      <alignment horizontal="distributed" vertical="center"/>
    </xf>
    <xf numFmtId="3" fontId="30" fillId="3" borderId="0" xfId="474" applyNumberFormat="1" applyFill="1" applyProtection="1">
      <alignment vertical="center"/>
    </xf>
    <xf numFmtId="0" fontId="26" fillId="0" borderId="3" xfId="474" applyFont="1" applyFill="1" applyBorder="1" applyAlignment="1" applyProtection="1" quotePrefix="1">
      <alignment horizontal="left" vertical="center"/>
    </xf>
    <xf numFmtId="0" fontId="26" fillId="3" borderId="3" xfId="474" applyFont="1" applyFill="1" applyBorder="1" applyAlignment="1" quotePrefix="1">
      <alignment horizontal="left" vertical="center"/>
    </xf>
  </cellXfs>
  <cellStyles count="1330">
    <cellStyle name="常规" xfId="0" builtinId="0"/>
    <cellStyle name="输入 5 3" xfId="1"/>
    <cellStyle name="常规 4 4" xfId="2"/>
    <cellStyle name="常规 4 2 2" xfId="3"/>
    <cellStyle name="好_Book1" xfId="4"/>
    <cellStyle name="数量 2 3" xfId="5"/>
    <cellStyle name="货币[0]" xfId="6" builtinId="7"/>
    <cellStyle name="常规 435" xfId="7"/>
    <cellStyle name="常规 440" xfId="8"/>
    <cellStyle name="链接单元格 5" xfId="9"/>
    <cellStyle name="20% - 强调文字颜色 3" xfId="10" builtinId="38"/>
    <cellStyle name="输入" xfId="11" builtinId="20"/>
    <cellStyle name="强调文字颜色 2 3 2" xfId="12"/>
    <cellStyle name="货币" xfId="13" builtinId="4"/>
    <cellStyle name="百分比 2 8 2" xfId="14"/>
    <cellStyle name="Accent1 5" xfId="15"/>
    <cellStyle name="千位分隔[0]" xfId="16" builtinId="6"/>
    <cellStyle name="常规 3 4 3" xfId="17"/>
    <cellStyle name="Accent2 - 40%" xfId="18"/>
    <cellStyle name="差_11大理 2" xfId="19"/>
    <cellStyle name="计算 2" xfId="20"/>
    <cellStyle name="汇总 3 5" xfId="21"/>
    <cellStyle name="40% - 强调文字颜色 3" xfId="22" builtinId="39"/>
    <cellStyle name="常规 26 2" xfId="23"/>
    <cellStyle name="差" xfId="24" builtinId="27"/>
    <cellStyle name="常规 7 3" xfId="25"/>
    <cellStyle name="千位分隔" xfId="26" builtinId="3"/>
    <cellStyle name="千位分隔 11 2" xfId="27"/>
    <cellStyle name="汇总 4 2 2 2" xfId="28"/>
    <cellStyle name="60% - 强调文字颜色 3" xfId="29" builtinId="40"/>
    <cellStyle name="Accent6 4" xfId="30"/>
    <cellStyle name="日期" xfId="31"/>
    <cellStyle name="60% - 强调文字颜色 6 3 2" xfId="32"/>
    <cellStyle name="Accent2 - 60%" xfId="33"/>
    <cellStyle name="千位分隔 4 6" xfId="34"/>
    <cellStyle name="超链接" xfId="35" builtinId="8"/>
    <cellStyle name="好_0605石屏县 2 2" xfId="36"/>
    <cellStyle name="Input [yellow] 4" xfId="37"/>
    <cellStyle name="常规 2 7 3" xfId="38"/>
    <cellStyle name="百分比" xfId="39" builtinId="5"/>
    <cellStyle name="已访问的超链接" xfId="40" builtinId="9"/>
    <cellStyle name="差_Book1 2" xfId="41"/>
    <cellStyle name="Accent4 5" xfId="42"/>
    <cellStyle name="60% - 强调文字颜色 2 3" xfId="43"/>
    <cellStyle name="注释" xfId="44" builtinId="10"/>
    <cellStyle name="常规 6" xfId="45"/>
    <cellStyle name="60% - 强调文字颜色 2" xfId="46" builtinId="36"/>
    <cellStyle name="Accent6 3" xfId="47"/>
    <cellStyle name="Accent5 - 60% 2 2" xfId="48"/>
    <cellStyle name="常规 5 2 4" xfId="49"/>
    <cellStyle name="标题 4" xfId="50" builtinId="19"/>
    <cellStyle name="Accent3 4 2" xfId="51"/>
    <cellStyle name="百分比 7" xfId="52"/>
    <cellStyle name="解释性文本 2 2" xfId="53"/>
    <cellStyle name="常规 6 5" xfId="54"/>
    <cellStyle name="常规 4 2 2 3" xfId="55"/>
    <cellStyle name="警告文本" xfId="56" builtinId="11"/>
    <cellStyle name="注释 5" xfId="57"/>
    <cellStyle name="标题" xfId="58" builtinId="15"/>
    <cellStyle name="强调文字颜色 1 2 3" xfId="59"/>
    <cellStyle name="标题 1 5 2" xfId="60"/>
    <cellStyle name="Accent1 - 60% 2 2" xfId="61"/>
    <cellStyle name="解释性文本" xfId="62" builtinId="53"/>
    <cellStyle name="标题 1" xfId="63" builtinId="16"/>
    <cellStyle name="百分比 4" xfId="64"/>
    <cellStyle name="差_0502通海县 2 2" xfId="65"/>
    <cellStyle name="差 6" xfId="66"/>
    <cellStyle name="标题 2" xfId="67" builtinId="17"/>
    <cellStyle name="百分比 5" xfId="68"/>
    <cellStyle name="Accent4 2 2" xfId="69"/>
    <cellStyle name="60% - 强调文字颜色 1" xfId="70" builtinId="32"/>
    <cellStyle name="常规 5 2 3" xfId="71"/>
    <cellStyle name="差 8" xfId="72"/>
    <cellStyle name="标题 3" xfId="73" builtinId="18"/>
    <cellStyle name="百分比 6" xfId="74"/>
    <cellStyle name="常规 6 3 2 2" xfId="75"/>
    <cellStyle name="注释 3 2 2" xfId="76"/>
    <cellStyle name="60% - 强调文字颜色 4" xfId="77" builtinId="44"/>
    <cellStyle name="Accent6 5" xfId="78"/>
    <cellStyle name="输出" xfId="79" builtinId="21"/>
    <cellStyle name="常规 26" xfId="80"/>
    <cellStyle name="计算" xfId="81" builtinId="22"/>
    <cellStyle name="检查单元格" xfId="82" builtinId="23"/>
    <cellStyle name="20% - 强调文字颜色 6" xfId="83" builtinId="50"/>
    <cellStyle name="常规 8 3" xfId="84"/>
    <cellStyle name="常规 443" xfId="85"/>
    <cellStyle name="输出 6" xfId="86"/>
    <cellStyle name="常规 2 2 2 5" xfId="87"/>
    <cellStyle name="强调文字颜色 2" xfId="88" builtinId="33"/>
    <cellStyle name="标题 4 5 3" xfId="89"/>
    <cellStyle name="PSHeading 4" xfId="90"/>
    <cellStyle name="链接单元格" xfId="91" builtinId="24"/>
    <cellStyle name="注释 2 3" xfId="92"/>
    <cellStyle name="差_0605石屏" xfId="93"/>
    <cellStyle name="汇总" xfId="94" builtinId="25"/>
    <cellStyle name="差 3 4" xfId="95"/>
    <cellStyle name="好" xfId="96" builtinId="26"/>
    <cellStyle name="20% - 强调文字颜色 3 3" xfId="97"/>
    <cellStyle name="适中 8" xfId="98"/>
    <cellStyle name="链接单元格 5 3" xfId="99"/>
    <cellStyle name="输出 3 3" xfId="100"/>
    <cellStyle name="适中" xfId="101" builtinId="28"/>
    <cellStyle name="警告文本 3 2 2" xfId="102"/>
    <cellStyle name="汇总 3 2 3" xfId="103"/>
    <cellStyle name="输出 5" xfId="104"/>
    <cellStyle name="20% - 强调文字颜色 5" xfId="105" builtinId="46"/>
    <cellStyle name="链接单元格 7" xfId="106"/>
    <cellStyle name="常规 8 2" xfId="107"/>
    <cellStyle name="常规 442" xfId="108"/>
    <cellStyle name="汇总 2 4 2" xfId="109"/>
    <cellStyle name="检查单元格 3 2" xfId="110"/>
    <cellStyle name="常规 2 2 2 4" xfId="111"/>
    <cellStyle name="强调文字颜色 1" xfId="112" builtinId="29"/>
    <cellStyle name="标题 4 5 2" xfId="113"/>
    <cellStyle name="千位分隔 6 2" xfId="114"/>
    <cellStyle name="编号 3 2" xfId="115"/>
    <cellStyle name="20% - 强调文字颜色 1" xfId="116" builtinId="30"/>
    <cellStyle name="链接单元格 3" xfId="117"/>
    <cellStyle name="常规 433" xfId="118"/>
    <cellStyle name="常规 428" xfId="119"/>
    <cellStyle name="40% - 强调文字颜色 1" xfId="120" builtinId="31"/>
    <cellStyle name="标题 5 4" xfId="121"/>
    <cellStyle name="20% - 强调文字颜色 2" xfId="122" builtinId="34"/>
    <cellStyle name="常规 434" xfId="123"/>
    <cellStyle name="常规 429" xfId="124"/>
    <cellStyle name="链接单元格 4" xfId="125"/>
    <cellStyle name="汇总 3 4" xfId="126"/>
    <cellStyle name="40% - 强调文字颜色 2" xfId="127" builtinId="35"/>
    <cellStyle name="差_11大理 2 2" xfId="128"/>
    <cellStyle name="强调文字颜色 3" xfId="129" builtinId="37"/>
    <cellStyle name="PSChar" xfId="130"/>
    <cellStyle name="强调文字颜色 4" xfId="131" builtinId="41"/>
    <cellStyle name="输出 4" xfId="132"/>
    <cellStyle name="汇总 3 2 2" xfId="133"/>
    <cellStyle name="20% - 强调文字颜色 4" xfId="134" builtinId="42"/>
    <cellStyle name="链接单元格 6" xfId="135"/>
    <cellStyle name="常规 441" xfId="136"/>
    <cellStyle name="常规 436" xfId="137"/>
    <cellStyle name="40% - 强调文字颜色 4" xfId="138" builtinId="43"/>
    <cellStyle name="强调文字颜色 5" xfId="139" builtinId="45"/>
    <cellStyle name="40% - 强调文字颜色 5" xfId="140" builtinId="47"/>
    <cellStyle name="标题 1 4 2" xfId="141"/>
    <cellStyle name="60% - 强调文字颜色 5" xfId="142" builtinId="48"/>
    <cellStyle name="Accent6 6" xfId="143"/>
    <cellStyle name="强调文字颜色 6" xfId="144" builtinId="49"/>
    <cellStyle name="适中 2" xfId="145"/>
    <cellStyle name="计算 5" xfId="146"/>
    <cellStyle name="40% - 强调文字颜色 6" xfId="147" builtinId="51"/>
    <cellStyle name="_弱电系统设备配置报价清单" xfId="148"/>
    <cellStyle name="标题 1 4 3" xfId="149"/>
    <cellStyle name="60% - 强调文字颜色 6" xfId="150" builtinId="52"/>
    <cellStyle name="Accent6 7" xfId="151"/>
    <cellStyle name="注释 5 3" xfId="152"/>
    <cellStyle name="警告文本 3" xfId="153"/>
    <cellStyle name="标题 4 2 2 2" xfId="154"/>
    <cellStyle name="千位分隔 3 2 2" xfId="155"/>
    <cellStyle name="注释 3" xfId="156"/>
    <cellStyle name="20% - 强调文字颜色 5 3" xfId="157"/>
    <cellStyle name="输出 5 3" xfId="158"/>
    <cellStyle name="注释 2 2" xfId="159"/>
    <cellStyle name="常规 6 2 2" xfId="160"/>
    <cellStyle name="注释 3 3" xfId="161"/>
    <cellStyle name="常规 6 3 3" xfId="162"/>
    <cellStyle name="注释 3 2" xfId="163"/>
    <cellStyle name="常规 6 3 2" xfId="164"/>
    <cellStyle name="汇总 4 2 2" xfId="165"/>
    <cellStyle name="寘嬫愗傝 [0.00]_Region Orders (2)" xfId="166"/>
    <cellStyle name="数量 2 2" xfId="167"/>
    <cellStyle name="Currency_!!!GO" xfId="168"/>
    <cellStyle name="分级显示列_1_Book1" xfId="169"/>
    <cellStyle name="标题 3 3 2" xfId="170"/>
    <cellStyle name="样式 1" xfId="171"/>
    <cellStyle name="编号" xfId="172"/>
    <cellStyle name="Accent3 - 60% 2 2" xfId="173"/>
    <cellStyle name="未定义" xfId="174"/>
    <cellStyle name="强调文字颜色 5 2" xfId="175"/>
    <cellStyle name="常规 3 5" xfId="176"/>
    <cellStyle name="输入 4 4" xfId="177"/>
    <cellStyle name="输出 5 2" xfId="178"/>
    <cellStyle name="寘嬫愗傝_Region Orders (2)" xfId="179"/>
    <cellStyle name="输出 3 2" xfId="180"/>
    <cellStyle name="超级链接 3" xfId="181"/>
    <cellStyle name="链接单元格 4 4" xfId="182"/>
    <cellStyle name="输出 2 4" xfId="183"/>
    <cellStyle name="适中 4 4" xfId="184"/>
    <cellStyle name="适中 3 2 2" xfId="185"/>
    <cellStyle name="Currency1" xfId="186"/>
    <cellStyle name="适中 3 2" xfId="187"/>
    <cellStyle name="商品名称 2" xfId="188"/>
    <cellStyle name="超链接 3 2" xfId="189"/>
    <cellStyle name="日期 3 2" xfId="190"/>
    <cellStyle name="好_0605石屏 2 2" xfId="191"/>
    <cellStyle name="强调文字颜色 6 3 2" xfId="192"/>
    <cellStyle name="输出 7" xfId="193"/>
    <cellStyle name="常规 8 4" xfId="194"/>
    <cellStyle name="常规 444" xfId="195"/>
    <cellStyle name="常规 439" xfId="196"/>
    <cellStyle name="常规 4 6 2" xfId="197"/>
    <cellStyle name="常规 4 2 4 2" xfId="198"/>
    <cellStyle name="强调文字颜色 6 2 3" xfId="199"/>
    <cellStyle name="常规 4 2 3 2" xfId="200"/>
    <cellStyle name="常规 7 4" xfId="201"/>
    <cellStyle name="强调文字颜色 6 2 2" xfId="202"/>
    <cellStyle name="常规 4 5" xfId="203"/>
    <cellStyle name="常规 4 2 3" xfId="204"/>
    <cellStyle name="强调文字颜色 6 2" xfId="205"/>
    <cellStyle name="强调文字颜色 5 3 2" xfId="206"/>
    <cellStyle name="Accent2 3 2" xfId="207"/>
    <cellStyle name="强调文字颜色 5 3" xfId="208"/>
    <cellStyle name="常规_exceltmp1" xfId="209"/>
    <cellStyle name="常规 2 5 3" xfId="210"/>
    <cellStyle name="60% - 强调文字颜色 5 2 2" xfId="211"/>
    <cellStyle name="强调文字颜色 4 2 3" xfId="212"/>
    <cellStyle name="好 8" xfId="213"/>
    <cellStyle name="好_2008年地州对账表(国库资金） 2 2" xfId="214"/>
    <cellStyle name="商品名称 2 3" xfId="215"/>
    <cellStyle name="常规 2 5 2" xfId="216"/>
    <cellStyle name="强调文字颜色 4 2 2" xfId="217"/>
    <cellStyle name="60% - 强调文字颜色 4 2 2" xfId="218"/>
    <cellStyle name="适中 2 4" xfId="219"/>
    <cellStyle name="强调文字颜色 3 2 3" xfId="220"/>
    <cellStyle name="差_Book1" xfId="221"/>
    <cellStyle name="输入 2 4" xfId="222"/>
    <cellStyle name="Accent2 - 40% 2 2" xfId="223"/>
    <cellStyle name="强调文字颜色 3 2" xfId="224"/>
    <cellStyle name="强调文字颜色 2 3" xfId="225"/>
    <cellStyle name="强调文字颜色 1 3" xfId="226"/>
    <cellStyle name="强调文字颜色 6 2 2 2" xfId="227"/>
    <cellStyle name="警告文本 4 4" xfId="228"/>
    <cellStyle name="强调 2" xfId="229"/>
    <cellStyle name="强调 1 2" xfId="230"/>
    <cellStyle name="常规 19 2 2" xfId="231"/>
    <cellStyle name="警告文本 4 3" xfId="232"/>
    <cellStyle name="强调 1" xfId="233"/>
    <cellStyle name="检查单元格 5 2" xfId="234"/>
    <cellStyle name="千位分隔 8 2" xfId="235"/>
    <cellStyle name="Accent1 8" xfId="236"/>
    <cellStyle name="常规 2 2 3 4" xfId="237"/>
    <cellStyle name="差_1110洱源 2" xfId="238"/>
    <cellStyle name="千位分隔 7 2" xfId="239"/>
    <cellStyle name="检查单元格 4 2" xfId="240"/>
    <cellStyle name="千位分隔 4 6 2" xfId="241"/>
    <cellStyle name="Accent2 - 60% 2" xfId="242"/>
    <cellStyle name="日期 2" xfId="243"/>
    <cellStyle name="输入 8" xfId="244"/>
    <cellStyle name="千分位[0]_laroux" xfId="245"/>
    <cellStyle name="千位分隔 11" xfId="246"/>
    <cellStyle name="百分比 2 3 4" xfId="247"/>
    <cellStyle name="常规 2 16" xfId="248"/>
    <cellStyle name="普通_97-917" xfId="249"/>
    <cellStyle name="链接单元格 4 3" xfId="250"/>
    <cellStyle name="20% - 强调文字颜色 2 3" xfId="251"/>
    <cellStyle name="常规 2 4 2 3" xfId="252"/>
    <cellStyle name="输出 2 2 2" xfId="253"/>
    <cellStyle name="20% - 强调文字颜色 2 2 2" xfId="254"/>
    <cellStyle name="链接单元格 4 2 2" xfId="255"/>
    <cellStyle name="链接单元格 3 4" xfId="256"/>
    <cellStyle name="Accent1 - 20% 3" xfId="257"/>
    <cellStyle name="常规 3_Book1" xfId="258"/>
    <cellStyle name="Accent1 - 20% 2" xfId="259"/>
    <cellStyle name="20% - 强调文字颜色 1 3" xfId="260"/>
    <cellStyle name="强调文字颜色 2 2 2 2" xfId="261"/>
    <cellStyle name="链接单元格 3 3" xfId="262"/>
    <cellStyle name="链接单元格 2 4" xfId="263"/>
    <cellStyle name="警告文本 7" xfId="264"/>
    <cellStyle name="警告文本 5 3" xfId="265"/>
    <cellStyle name="部门 2 3" xfId="266"/>
    <cellStyle name="常规 2 2 2 3" xfId="267"/>
    <cellStyle name="链接单元格 2 2 2" xfId="268"/>
    <cellStyle name="警告文本 5 2" xfId="269"/>
    <cellStyle name="链接单元格 2 2" xfId="270"/>
    <cellStyle name="警告文本 5" xfId="271"/>
    <cellStyle name="警告文本 4" xfId="272"/>
    <cellStyle name="警告文本 3 4" xfId="273"/>
    <cellStyle name="警告文本 2" xfId="274"/>
    <cellStyle name="借出原因 4" xfId="275"/>
    <cellStyle name="解释性文本 4 2 2" xfId="276"/>
    <cellStyle name="解释性文本 4 2" xfId="277"/>
    <cellStyle name="解释性文本 3 4" xfId="278"/>
    <cellStyle name="解释性文本 3 3" xfId="279"/>
    <cellStyle name="常规 2 14 2" xfId="280"/>
    <cellStyle name="百分比 2 3 2 2" xfId="281"/>
    <cellStyle name="检查单元格 8" xfId="282"/>
    <cellStyle name="检查单元格 5 3" xfId="283"/>
    <cellStyle name="检查单元格 4 4" xfId="284"/>
    <cellStyle name="Accent1 9" xfId="285"/>
    <cellStyle name="差_1110洱源 3" xfId="286"/>
    <cellStyle name="检查单元格 4 3" xfId="287"/>
    <cellStyle name="差_1110洱源 2 2" xfId="288"/>
    <cellStyle name="检查单元格 4 2 2" xfId="289"/>
    <cellStyle name="计算 7" xfId="290"/>
    <cellStyle name="适中 4" xfId="291"/>
    <cellStyle name="常规 3 2 2" xfId="292"/>
    <cellStyle name="计算 6" xfId="293"/>
    <cellStyle name="差_2008年地州对账表(国库资金） 2 2" xfId="294"/>
    <cellStyle name="适中 3" xfId="295"/>
    <cellStyle name="好 3 4" xfId="296"/>
    <cellStyle name="40% - 强调文字颜色 6 3" xfId="297"/>
    <cellStyle name="计算 5 3" xfId="298"/>
    <cellStyle name="强调文字颜色 3 2 2" xfId="299"/>
    <cellStyle name="适中 2 3" xfId="300"/>
    <cellStyle name="强调文字颜色 1 3 2" xfId="301"/>
    <cellStyle name="适中 2 2" xfId="302"/>
    <cellStyle name="百分比 2 9" xfId="303"/>
    <cellStyle name="计算 5 2" xfId="304"/>
    <cellStyle name="好_0605石屏县" xfId="305"/>
    <cellStyle name="计算 4 4" xfId="306"/>
    <cellStyle name="40% - 强调文字颜色 5 3" xfId="307"/>
    <cellStyle name="好 2 4" xfId="308"/>
    <cellStyle name="计算 4 3" xfId="309"/>
    <cellStyle name="常规 2 6 4 2" xfId="310"/>
    <cellStyle name="强调文字颜色 1 2 2" xfId="311"/>
    <cellStyle name="计算 4 2" xfId="312"/>
    <cellStyle name="20% - 强调文字颜色 6 2 2" xfId="313"/>
    <cellStyle name="Accent6 - 20% 3" xfId="314"/>
    <cellStyle name="计算 3 4" xfId="315"/>
    <cellStyle name="计算 2 4" xfId="316"/>
    <cellStyle name="计算 2 2" xfId="317"/>
    <cellStyle name="汇总 8 2" xfId="318"/>
    <cellStyle name="常规 3 8" xfId="319"/>
    <cellStyle name="汇总 7 2" xfId="320"/>
    <cellStyle name="百分比 2 3 2" xfId="321"/>
    <cellStyle name="常规 2 14" xfId="322"/>
    <cellStyle name="汇总 5 4" xfId="323"/>
    <cellStyle name="千分位_97-917" xfId="324"/>
    <cellStyle name="汇总 5 3 2" xfId="325"/>
    <cellStyle name="常规 2 13 2" xfId="326"/>
    <cellStyle name="汇总 5 3" xfId="327"/>
    <cellStyle name="常规 2 13" xfId="328"/>
    <cellStyle name="汇总 5 2" xfId="329"/>
    <cellStyle name="常规 2 12" xfId="330"/>
    <cellStyle name="汇总 4 5" xfId="331"/>
    <cellStyle name="汇总 4 4 2" xfId="332"/>
    <cellStyle name="百分比 2 2 2 2" xfId="333"/>
    <cellStyle name="百分比 2 2 2" xfId="334"/>
    <cellStyle name="汇总 4 4" xfId="335"/>
    <cellStyle name="汇总 4 3 2" xfId="336"/>
    <cellStyle name="Accent1 - 60%" xfId="337"/>
    <cellStyle name="汇总 4 3" xfId="338"/>
    <cellStyle name="汇总 4 2 3" xfId="339"/>
    <cellStyle name="警告文本 4 2 2" xfId="340"/>
    <cellStyle name="汇总 4 2" xfId="341"/>
    <cellStyle name="汇总 3 4 2" xfId="342"/>
    <cellStyle name="汇总 3 2 2 2" xfId="343"/>
    <cellStyle name="输出 4 2" xfId="344"/>
    <cellStyle name="常规 3" xfId="345"/>
    <cellStyle name="标题 5 3" xfId="346"/>
    <cellStyle name="汇总 3 2" xfId="347"/>
    <cellStyle name="检查单元格 4" xfId="348"/>
    <cellStyle name="汇总 2 5" xfId="349"/>
    <cellStyle name="汇总 2 4" xfId="350"/>
    <cellStyle name="检查单元格 3" xfId="351"/>
    <cellStyle name="检查单元格 2 2" xfId="352"/>
    <cellStyle name="汇总 2 3 2" xfId="353"/>
    <cellStyle name="汇总 2 2 3" xfId="354"/>
    <cellStyle name="警告文本 2 2 2" xfId="355"/>
    <cellStyle name="汇总 2 2 2 2" xfId="356"/>
    <cellStyle name="汇总 8" xfId="357"/>
    <cellStyle name="汇总 2 2 2" xfId="358"/>
    <cellStyle name="常规 6 4" xfId="359"/>
    <cellStyle name="常规 4 2 2 2" xfId="360"/>
    <cellStyle name="注释 4" xfId="361"/>
    <cellStyle name="好_Book1 2" xfId="362"/>
    <cellStyle name="注释 2 2 2" xfId="363"/>
    <cellStyle name="Accent1 - 40% 3" xfId="364"/>
    <cellStyle name="t" xfId="365"/>
    <cellStyle name="强调文字颜色 4 3" xfId="366"/>
    <cellStyle name="Accent2 2 2" xfId="367"/>
    <cellStyle name="好_2008年地州对账表(国库资金） 3" xfId="368"/>
    <cellStyle name="常规 2 6" xfId="369"/>
    <cellStyle name="注释 2 4" xfId="370"/>
    <cellStyle name="好_2007年地州资金往来对账表 2 2" xfId="371"/>
    <cellStyle name="好_2007年地州资金往来对账表" xfId="372"/>
    <cellStyle name="好_11大理 3" xfId="373"/>
    <cellStyle name="好_M01-1 2" xfId="374"/>
    <cellStyle name="好_11大理 2 2" xfId="375"/>
    <cellStyle name="好_11大理 2" xfId="376"/>
    <cellStyle name="适中 5 3" xfId="377"/>
    <cellStyle name="常规 2 12 2" xfId="378"/>
    <cellStyle name="Accent2 - 20% 3" xfId="379"/>
    <cellStyle name="汇总 5 2 2" xfId="380"/>
    <cellStyle name="好_1110洱源 3" xfId="381"/>
    <cellStyle name="解释性文本 4 4" xfId="382"/>
    <cellStyle name="Accent1 - 20% 2 2" xfId="383"/>
    <cellStyle name="好_11大理" xfId="384"/>
    <cellStyle name="注释 8" xfId="385"/>
    <cellStyle name="常规 9 2 3" xfId="386"/>
    <cellStyle name="Accent1 3" xfId="387"/>
    <cellStyle name="千位_ 方正PC" xfId="388"/>
    <cellStyle name="解释性文本 4 3" xfId="389"/>
    <cellStyle name="好_1110洱源 2" xfId="390"/>
    <cellStyle name="好_1110洱源" xfId="391"/>
    <cellStyle name="日期 3" xfId="392"/>
    <cellStyle name="Accent2 - 60% 3" xfId="393"/>
    <cellStyle name="好_0605石屏 2" xfId="394"/>
    <cellStyle name="超链接 3" xfId="395"/>
    <cellStyle name="借出原因 3 2" xfId="396"/>
    <cellStyle name="好_0605石屏" xfId="397"/>
    <cellStyle name="常规 4 3 2 2 2" xfId="398"/>
    <cellStyle name="强调文字颜色 2 2 3" xfId="399"/>
    <cellStyle name="常规 15 2 2" xfId="400"/>
    <cellStyle name="百分比 2 6 2" xfId="401"/>
    <cellStyle name="TextStyle" xfId="402"/>
    <cellStyle name="Accent3 - 40% 3" xfId="403"/>
    <cellStyle name="捠壿 [0.00]_Region Orders (2)" xfId="404"/>
    <cellStyle name="Accent4 - 60%" xfId="405"/>
    <cellStyle name="好_0502通海县 3" xfId="406"/>
    <cellStyle name="好 4" xfId="407"/>
    <cellStyle name="好 3 2" xfId="408"/>
    <cellStyle name="好 3" xfId="409"/>
    <cellStyle name="常规 2 4 2 2 2" xfId="410"/>
    <cellStyle name="好 2 2 2" xfId="411"/>
    <cellStyle name="Accent5 - 40% 2" xfId="412"/>
    <cellStyle name="好 2 2" xfId="413"/>
    <cellStyle name="好 2" xfId="414"/>
    <cellStyle name="超链接 4 2" xfId="415"/>
    <cellStyle name="日期 2 2 2" xfId="416"/>
    <cellStyle name="超链接 2 2 2" xfId="417"/>
    <cellStyle name="Accent2 - 60% 2 2" xfId="418"/>
    <cellStyle name="日期 2 2" xfId="419"/>
    <cellStyle name="Accent5 - 40% 3" xfId="420"/>
    <cellStyle name="超链接 2 2" xfId="421"/>
    <cellStyle name="千位[0]_ 方正PC" xfId="422"/>
    <cellStyle name="常规 25" xfId="423"/>
    <cellStyle name="常规 30" xfId="424"/>
    <cellStyle name="数量 4" xfId="425"/>
    <cellStyle name="常规_2007年云南省向人大报送政府收支预算表格式编制过程表 2 2 2" xfId="426"/>
    <cellStyle name="常规_2007年云南省向人大报送政府收支预算表格式编制过程表 2 2" xfId="427"/>
    <cellStyle name="计算 2 3" xfId="428"/>
    <cellStyle name="Accent2 2" xfId="429"/>
    <cellStyle name="常规 9 3 2" xfId="430"/>
    <cellStyle name="常规 9 2 2 2" xfId="431"/>
    <cellStyle name="商品名称 2 2 2" xfId="432"/>
    <cellStyle name="Accent1 2" xfId="433"/>
    <cellStyle name="Date 3" xfId="434"/>
    <cellStyle name="注释 7" xfId="435"/>
    <cellStyle name="常规 9 2 2" xfId="436"/>
    <cellStyle name="常规 7 2" xfId="437"/>
    <cellStyle name="常规 5 2 3 2" xfId="438"/>
    <cellStyle name="常规 452" xfId="439"/>
    <cellStyle name="常规 449" xfId="440"/>
    <cellStyle name="常规 448" xfId="441"/>
    <cellStyle name="好_1110洱源 2 2" xfId="442"/>
    <cellStyle name="链接单元格 2" xfId="443"/>
    <cellStyle name="常规 432" xfId="444"/>
    <cellStyle name="常规 5 5" xfId="445"/>
    <cellStyle name="常规 4 3 3" xfId="446"/>
    <cellStyle name="常规 4 3 2 3" xfId="447"/>
    <cellStyle name="常规 5 4 2" xfId="448"/>
    <cellStyle name="常规 4 3 2 2" xfId="449"/>
    <cellStyle name="常规 4 2 5" xfId="450"/>
    <cellStyle name="常规 4 7" xfId="451"/>
    <cellStyle name="强调文字颜色 6 3" xfId="452"/>
    <cellStyle name="Accent2 4 2" xfId="453"/>
    <cellStyle name="常规 4 2 4" xfId="454"/>
    <cellStyle name="常规 4 6" xfId="455"/>
    <cellStyle name="千位分隔 2 2 2" xfId="456"/>
    <cellStyle name="常规 4 2" xfId="457"/>
    <cellStyle name="常规 2 3 2 2 3" xfId="458"/>
    <cellStyle name="常规 431" xfId="459"/>
    <cellStyle name="常规 4" xfId="460"/>
    <cellStyle name="输出 4 3" xfId="461"/>
    <cellStyle name="常规 3 5 2" xfId="462"/>
    <cellStyle name="检查单元格 2 4" xfId="463"/>
    <cellStyle name="常规 3 4 2 2" xfId="464"/>
    <cellStyle name="常规 3 4 2" xfId="465"/>
    <cellStyle name="部门" xfId="466"/>
    <cellStyle name="常规 2 2" xfId="467"/>
    <cellStyle name="强调 3" xfId="468"/>
    <cellStyle name="常规 3 3 4 2" xfId="469"/>
    <cellStyle name="Accent1 5 2" xfId="470"/>
    <cellStyle name="常规 2" xfId="471"/>
    <cellStyle name="常规 3 3 4" xfId="472"/>
    <cellStyle name="常规 3 3 3 2" xfId="473"/>
    <cellStyle name="常规_2007年云南省向人大报送政府收支预算表格式编制过程表 2" xfId="474"/>
    <cellStyle name="常规 3 2 4 2" xfId="475"/>
    <cellStyle name="超级链接 2" xfId="476"/>
    <cellStyle name="_Book1_3" xfId="477"/>
    <cellStyle name="Accent1 4 2" xfId="478"/>
    <cellStyle name="适中 6" xfId="479"/>
    <cellStyle name="常规 3 2 4" xfId="480"/>
    <cellStyle name="标题 2 4 4" xfId="481"/>
    <cellStyle name="适中 4 2" xfId="482"/>
    <cellStyle name="常规 3 2 2 2" xfId="483"/>
    <cellStyle name="常规 3 2" xfId="484"/>
    <cellStyle name="输出 4 2 2" xfId="485"/>
    <cellStyle name="常规 29" xfId="486"/>
    <cellStyle name="常规 27" xfId="487"/>
    <cellStyle name="输入 2 2" xfId="488"/>
    <cellStyle name="常规 2 8 2" xfId="489"/>
    <cellStyle name="检查单元格 3 2 2" xfId="490"/>
    <cellStyle name="常规 2 6 4" xfId="491"/>
    <cellStyle name="强调文字颜色 1 2" xfId="492"/>
    <cellStyle name="常规 2 2 2 4 2" xfId="493"/>
    <cellStyle name="常规 2 6 3 2" xfId="494"/>
    <cellStyle name="百分比 2 3 2 3" xfId="495"/>
    <cellStyle name="常规 2 6 2 2 2" xfId="496"/>
    <cellStyle name="千位分隔 2" xfId="497"/>
    <cellStyle name="常规 7 3 2" xfId="498"/>
    <cellStyle name="常规 2 5 5" xfId="499"/>
    <cellStyle name="常规 2 5 2 3" xfId="500"/>
    <cellStyle name="检查单元格 7" xfId="501"/>
    <cellStyle name="输出 3 2 2" xfId="502"/>
    <cellStyle name="好_2008年地州对账表(国库资金） 2" xfId="503"/>
    <cellStyle name="输入 3 4" xfId="504"/>
    <cellStyle name="常规 2 9 4" xfId="505"/>
    <cellStyle name="常规 2 5" xfId="506"/>
    <cellStyle name="常规 2 2 2 2 3" xfId="507"/>
    <cellStyle name="常规 7 2 2" xfId="508"/>
    <cellStyle name="常规 2 4 5" xfId="509"/>
    <cellStyle name="常规 7" xfId="510"/>
    <cellStyle name="常规 2 4 4 2" xfId="511"/>
    <cellStyle name="警告文本 2 4" xfId="512"/>
    <cellStyle name="常规 2 4 2 3 2" xfId="513"/>
    <cellStyle name="常规 2 4 2 2" xfId="514"/>
    <cellStyle name="常规 2 3 5 2" xfId="515"/>
    <cellStyle name="常规 95" xfId="516"/>
    <cellStyle name="常规 2 3 5" xfId="517"/>
    <cellStyle name="常规 2 3 2 3" xfId="518"/>
    <cellStyle name="常规 18" xfId="519"/>
    <cellStyle name="常规 23" xfId="520"/>
    <cellStyle name="注释 4 3" xfId="521"/>
    <cellStyle name="数量 2" xfId="522"/>
    <cellStyle name="常规 2 3 2 2 2 2" xfId="523"/>
    <cellStyle name="常规 2 3 2 2 2" xfId="524"/>
    <cellStyle name="数量" xfId="525"/>
    <cellStyle name="常规 11 3 2" xfId="526"/>
    <cellStyle name="常规 430" xfId="527"/>
    <cellStyle name="常规 2 2 5" xfId="528"/>
    <cellStyle name="常规 2 2 3 3 2" xfId="529"/>
    <cellStyle name="输入 6" xfId="530"/>
    <cellStyle name="百分比 2 4 3" xfId="531"/>
    <cellStyle name="输入 5" xfId="532"/>
    <cellStyle name="适中 4 3" xfId="533"/>
    <cellStyle name="常规 2 11 2" xfId="534"/>
    <cellStyle name="常规 14" xfId="535"/>
    <cellStyle name="好 4 4" xfId="536"/>
    <cellStyle name="常规 2 10 2" xfId="537"/>
    <cellStyle name="适中 3 3" xfId="538"/>
    <cellStyle name="强调文字颜色 3 3 2" xfId="539"/>
    <cellStyle name="注释 4 4" xfId="540"/>
    <cellStyle name="常规 19" xfId="541"/>
    <cellStyle name="常规 24" xfId="542"/>
    <cellStyle name="常规 18 2 2" xfId="543"/>
    <cellStyle name="常规 5 42 2" xfId="544"/>
    <cellStyle name="分级显示行_1_Book1" xfId="545"/>
    <cellStyle name="常规 4 2 2 2 2" xfId="546"/>
    <cellStyle name="常规 6 4 2" xfId="547"/>
    <cellStyle name="注释 4 2" xfId="548"/>
    <cellStyle name="常规 17" xfId="549"/>
    <cellStyle name="常规 22" xfId="550"/>
    <cellStyle name="20% - 强调文字颜色 1 2" xfId="551"/>
    <cellStyle name="链接单元格 3 2" xfId="552"/>
    <cellStyle name="检查单元格 2 2 2" xfId="553"/>
    <cellStyle name="常规 16" xfId="554"/>
    <cellStyle name="常规 21" xfId="555"/>
    <cellStyle name="常规 14 2" xfId="556"/>
    <cellStyle name="常规 2 3 2 2" xfId="557"/>
    <cellStyle name="差_M01-1 2 2" xfId="558"/>
    <cellStyle name="常规 11 3" xfId="559"/>
    <cellStyle name="常规 11 2 2" xfId="560"/>
    <cellStyle name="常规 10 2_报预算局：2016年云南省及省本级1-7月社保基金预算执行情况表（0823）" xfId="561"/>
    <cellStyle name="后继超级链接 3" xfId="562"/>
    <cellStyle name="常规 10 2" xfId="563"/>
    <cellStyle name="常规 2 3 2" xfId="564"/>
    <cellStyle name="常规 2 9 2 2" xfId="565"/>
    <cellStyle name="昗弨_Pacific Region P&amp;L" xfId="566"/>
    <cellStyle name="输入 3 2 2" xfId="567"/>
    <cellStyle name="差_M01-1 2" xfId="568"/>
    <cellStyle name="常规 2 9 2" xfId="569"/>
    <cellStyle name="差_M01-1" xfId="570"/>
    <cellStyle name="输入 3 2" xfId="571"/>
    <cellStyle name="常规 2 3" xfId="572"/>
    <cellStyle name="警告文本 3 2" xfId="573"/>
    <cellStyle name="常规 2 15" xfId="574"/>
    <cellStyle name="百分比 2 3 3" xfId="575"/>
    <cellStyle name="差_2008年地州对账表(国库资金） 2" xfId="576"/>
    <cellStyle name="差_2008年地州对账表(国库资金）" xfId="577"/>
    <cellStyle name="常规 28" xfId="578"/>
    <cellStyle name="差_11大理 3" xfId="579"/>
    <cellStyle name="常规 2 2 3 2 2" xfId="580"/>
    <cellStyle name="适中 5" xfId="581"/>
    <cellStyle name="Accent2 - 20%" xfId="582"/>
    <cellStyle name="常规 3 2 3" xfId="583"/>
    <cellStyle name="计算 8" xfId="584"/>
    <cellStyle name="差_11大理" xfId="585"/>
    <cellStyle name="差_0502通海县 2" xfId="586"/>
    <cellStyle name="差_0502通海县" xfId="587"/>
    <cellStyle name="警告文本 2 2" xfId="588"/>
    <cellStyle name="差 5" xfId="589"/>
    <cellStyle name="差 4 4" xfId="590"/>
    <cellStyle name="差 4 3" xfId="591"/>
    <cellStyle name="差_0605石屏县" xfId="592"/>
    <cellStyle name="警告文本 6" xfId="593"/>
    <cellStyle name="差 3 2 2" xfId="594"/>
    <cellStyle name="链接单元格 2 3" xfId="595"/>
    <cellStyle name="差 3 2" xfId="596"/>
    <cellStyle name="汇总 2 3" xfId="597"/>
    <cellStyle name="检查单元格 2" xfId="598"/>
    <cellStyle name="计算 3 2 2" xfId="599"/>
    <cellStyle name="差 2 2 2" xfId="600"/>
    <cellStyle name="差 2 4" xfId="601"/>
    <cellStyle name="差 2 3" xfId="602"/>
    <cellStyle name="解释性文本 5 3" xfId="603"/>
    <cellStyle name="差 2 2" xfId="604"/>
    <cellStyle name="解释性文本 5 2" xfId="605"/>
    <cellStyle name="常规 2 2 3" xfId="606"/>
    <cellStyle name="部门 3" xfId="607"/>
    <cellStyle name="常规 2 2 2 2 2" xfId="608"/>
    <cellStyle name="部门 2 2 2" xfId="609"/>
    <cellStyle name="常规 2 2 2" xfId="610"/>
    <cellStyle name="常规 10 41" xfId="611"/>
    <cellStyle name="部门 2" xfId="612"/>
    <cellStyle name="Milliers_!!!GO" xfId="613"/>
    <cellStyle name="comma zerodec" xfId="614"/>
    <cellStyle name="Accent3 2 2" xfId="615"/>
    <cellStyle name="常规 2 2 11" xfId="616"/>
    <cellStyle name="百分比 2 9 3" xfId="617"/>
    <cellStyle name="Date" xfId="618"/>
    <cellStyle name="常规 2 2 4 2" xfId="619"/>
    <cellStyle name="Accent2 6" xfId="620"/>
    <cellStyle name="Accent2 4" xfId="621"/>
    <cellStyle name="Pourcentage_pldt" xfId="622"/>
    <cellStyle name="Accent1 3 2" xfId="623"/>
    <cellStyle name="差_2007年地州资金往来对账表 3" xfId="624"/>
    <cellStyle name="差_2007年地州资金往来对账表 2" xfId="625"/>
    <cellStyle name="Accent1 6" xfId="626"/>
    <cellStyle name="常规 2 2 3 2" xfId="627"/>
    <cellStyle name="部门 3 2" xfId="628"/>
    <cellStyle name="标题 3 5" xfId="629"/>
    <cellStyle name="注释 6" xfId="630"/>
    <cellStyle name="标题1 4" xfId="631"/>
    <cellStyle name="常规 2 6 3" xfId="632"/>
    <cellStyle name="60% - 强调文字颜色 5 3 2" xfId="633"/>
    <cellStyle name="RowLevel_0" xfId="634"/>
    <cellStyle name="常规 9 3" xfId="635"/>
    <cellStyle name="强调文字颜色 5 2 2 2" xfId="636"/>
    <cellStyle name="Header1 2" xfId="637"/>
    <cellStyle name="注释 3 4" xfId="638"/>
    <cellStyle name="好 5" xfId="639"/>
    <cellStyle name="标题 3 2 2" xfId="640"/>
    <cellStyle name="商品名称" xfId="641"/>
    <cellStyle name="60% - 强调文字颜色 1 2" xfId="642"/>
    <cellStyle name="Accent6 2 2" xfId="643"/>
    <cellStyle name="输出 3 4" xfId="644"/>
    <cellStyle name="常规 3 3 2 3" xfId="645"/>
    <cellStyle name="常规 10 2 2 2" xfId="646"/>
    <cellStyle name="常规 17 2" xfId="647"/>
    <cellStyle name="注释 4 2 2" xfId="648"/>
    <cellStyle name="Accent1 - 60% 3" xfId="649"/>
    <cellStyle name="标题 1 6" xfId="650"/>
    <cellStyle name="标题 6 2 2" xfId="651"/>
    <cellStyle name="Accent6 9" xfId="652"/>
    <cellStyle name="PSHeading" xfId="653"/>
    <cellStyle name="标题1 2 2" xfId="654"/>
    <cellStyle name="好_0605石屏 3" xfId="655"/>
    <cellStyle name="60% - 强调文字颜色 6 3" xfId="656"/>
    <cellStyle name="百分比 3 3 2" xfId="657"/>
    <cellStyle name="no dec 3" xfId="658"/>
    <cellStyle name="PSHeading 2 3" xfId="659"/>
    <cellStyle name="Header2" xfId="660"/>
    <cellStyle name="强调文字颜色 5 2 3" xfId="661"/>
    <cellStyle name="Comma [0]_!!!GO" xfId="662"/>
    <cellStyle name="标题 3 3" xfId="663"/>
    <cellStyle name="60% - 强调文字颜色 5 3" xfId="664"/>
    <cellStyle name="60% - 强调文字颜色 5 2 3" xfId="665"/>
    <cellStyle name="常规 2 5 4" xfId="666"/>
    <cellStyle name="t_HVAC Equipment (3) 2" xfId="667"/>
    <cellStyle name="常规 2 3 4 2" xfId="668"/>
    <cellStyle name="常规 2 2 5 2" xfId="669"/>
    <cellStyle name="Accent3 6" xfId="670"/>
    <cellStyle name="解释性文本 4" xfId="671"/>
    <cellStyle name="Accent5" xfId="672"/>
    <cellStyle name="Header2 2" xfId="673"/>
    <cellStyle name="汇总 3 3 2" xfId="674"/>
    <cellStyle name="常规 20" xfId="675"/>
    <cellStyle name="常规 15" xfId="676"/>
    <cellStyle name="60% - 强调文字颜色 4 3 2" xfId="677"/>
    <cellStyle name="60% - 强调文字颜色 4 2" xfId="678"/>
    <cellStyle name="Accent6 5 2" xfId="679"/>
    <cellStyle name="汇总 7" xfId="680"/>
    <cellStyle name="60% - 强调文字颜色 3 3 2" xfId="681"/>
    <cellStyle name="Accent5 - 40% 2 2" xfId="682"/>
    <cellStyle name="常规 11" xfId="683"/>
    <cellStyle name="60% - 强调文字颜色 3 2" xfId="684"/>
    <cellStyle name="Accent6 4 2" xfId="685"/>
    <cellStyle name="注释 2" xfId="686"/>
    <cellStyle name="60% - 强调文字颜色 2 3 2" xfId="687"/>
    <cellStyle name="常规 6 2" xfId="688"/>
    <cellStyle name="Accent4 7" xfId="689"/>
    <cellStyle name="标题1 2" xfId="690"/>
    <cellStyle name="60% - 强调文字颜色 2 2 3" xfId="691"/>
    <cellStyle name="Accent1 - 40% 2" xfId="692"/>
    <cellStyle name="Accent6" xfId="693"/>
    <cellStyle name="60% - 强调文字颜色 2 2" xfId="694"/>
    <cellStyle name="Accent6 3 2" xfId="695"/>
    <cellStyle name="常规 5" xfId="696"/>
    <cellStyle name="输出 4 4" xfId="697"/>
    <cellStyle name="60% - 强调文字颜色 1 3 2" xfId="698"/>
    <cellStyle name="千位分隔 2 3" xfId="699"/>
    <cellStyle name="60% - 强调文字颜色 1 3" xfId="700"/>
    <cellStyle name="60% - 强调文字颜色 1 2 2 2" xfId="701"/>
    <cellStyle name="标题 3 2 4" xfId="702"/>
    <cellStyle name="商品名称 2 2" xfId="703"/>
    <cellStyle name="好 7" xfId="704"/>
    <cellStyle name="借出原因 2 2" xfId="705"/>
    <cellStyle name="标题 7 2" xfId="706"/>
    <cellStyle name="标题 1 2 2" xfId="707"/>
    <cellStyle name="百分比 4 2 2" xfId="708"/>
    <cellStyle name="Accent4 6" xfId="709"/>
    <cellStyle name="常规 2 2 6 2" xfId="710"/>
    <cellStyle name="计算 3 3" xfId="711"/>
    <cellStyle name="Accent6 - 20% 2" xfId="712"/>
    <cellStyle name="60% - 强调文字颜色 3 2 3" xfId="713"/>
    <cellStyle name="40% - 强调文字颜色 5 2 2" xfId="714"/>
    <cellStyle name="标题 5 2 2" xfId="715"/>
    <cellStyle name="60% - 强调文字颜色 6 2" xfId="716"/>
    <cellStyle name="百分比 2 4 2" xfId="717"/>
    <cellStyle name="40% - 强调文字颜色 4 3" xfId="718"/>
    <cellStyle name="Accent3 7" xfId="719"/>
    <cellStyle name="差 2" xfId="720"/>
    <cellStyle name="解释性文本 5" xfId="721"/>
    <cellStyle name="常规 3 3 2 2" xfId="722"/>
    <cellStyle name="千位分隔 4" xfId="723"/>
    <cellStyle name="标题 4 3" xfId="724"/>
    <cellStyle name="标题 4 4" xfId="725"/>
    <cellStyle name="千位分隔 5" xfId="726"/>
    <cellStyle name="40% - 强调文字颜色 4 2 2" xfId="727"/>
    <cellStyle name="60% - 强调文字颜色 6 2 2 2" xfId="728"/>
    <cellStyle name="标题 4 2 2" xfId="729"/>
    <cellStyle name="千位分隔 3 2" xfId="730"/>
    <cellStyle name="60% - 强调文字颜色 5 2" xfId="731"/>
    <cellStyle name="标题 1 4 2 2" xfId="732"/>
    <cellStyle name="t_HVAC Equipment (3)" xfId="733"/>
    <cellStyle name="常规 2 3 4" xfId="734"/>
    <cellStyle name="60% - 强调文字颜色 4 3" xfId="735"/>
    <cellStyle name="计算 4 2 2" xfId="736"/>
    <cellStyle name="常规 2 3 3 4" xfId="737"/>
    <cellStyle name="40% - 强调文字颜色 3 2" xfId="738"/>
    <cellStyle name="Input [yellow] 2 3" xfId="739"/>
    <cellStyle name="常规 4 3 4 2" xfId="740"/>
    <cellStyle name="_ET_STYLE_NoName_00__Book1_1 2 2 2" xfId="741"/>
    <cellStyle name="部门 4" xfId="742"/>
    <cellStyle name="常规 2 2 4" xfId="743"/>
    <cellStyle name="40% - 强调文字颜色 2 3" xfId="744"/>
    <cellStyle name="常规 2 3 2 5" xfId="745"/>
    <cellStyle name="Category 2" xfId="746"/>
    <cellStyle name="标题 2 3" xfId="747"/>
    <cellStyle name="常规 2 3 2 4 2" xfId="748"/>
    <cellStyle name="40% - 强调文字颜色 2 2 2" xfId="749"/>
    <cellStyle name="常规 9 5" xfId="750"/>
    <cellStyle name="40% - 强调文字颜色 1 3" xfId="751"/>
    <cellStyle name="常规 9 2" xfId="752"/>
    <cellStyle name="常规 2 2 7" xfId="753"/>
    <cellStyle name="百分比 4 3" xfId="754"/>
    <cellStyle name="标题 1 3" xfId="755"/>
    <cellStyle name="标题 4 4 3" xfId="756"/>
    <cellStyle name="好 2 3" xfId="757"/>
    <cellStyle name="40% - 强调文字颜色 5 2" xfId="758"/>
    <cellStyle name="40% - 强调文字颜色 1 2 2" xfId="759"/>
    <cellStyle name="标题 4 4 2 2" xfId="760"/>
    <cellStyle name="常规 9 4" xfId="761"/>
    <cellStyle name="40% - 强调文字颜色 1 2" xfId="762"/>
    <cellStyle name="百分比 4 2" xfId="763"/>
    <cellStyle name="常规 2 2 6" xfId="764"/>
    <cellStyle name="标题 1 2" xfId="765"/>
    <cellStyle name="千位分隔 5 2" xfId="766"/>
    <cellStyle name="标题 4 4 2" xfId="767"/>
    <cellStyle name="解释性文本 3 2 2" xfId="768"/>
    <cellStyle name="20% - 强调文字颜色 6 3" xfId="769"/>
    <cellStyle name="借出原因 2 3" xfId="770"/>
    <cellStyle name="常规 2 6 2" xfId="771"/>
    <cellStyle name="表标题" xfId="772"/>
    <cellStyle name="借出原因 2 2 2" xfId="773"/>
    <cellStyle name="60% - 强调文字颜色 2 2 2" xfId="774"/>
    <cellStyle name="常规 5 2" xfId="775"/>
    <cellStyle name="强调文字颜色 4 2" xfId="776"/>
    <cellStyle name="PSChar 2" xfId="777"/>
    <cellStyle name="20% - 强调文字颜色 5 2 2" xfId="778"/>
    <cellStyle name="常规 2 6 2 2" xfId="779"/>
    <cellStyle name="表标题 2" xfId="780"/>
    <cellStyle name="标题 6 2" xfId="781"/>
    <cellStyle name="20% - 强调文字颜色 4 3" xfId="782"/>
    <cellStyle name="常规 3 3 6" xfId="783"/>
    <cellStyle name="Accent4 - 20% 2 2" xfId="784"/>
    <cellStyle name="常规 3 3 5" xfId="785"/>
    <cellStyle name="20% - 强调文字颜色 4 2" xfId="786"/>
    <cellStyle name="Mon閠aire_!!!GO" xfId="787"/>
    <cellStyle name="千位分隔 3" xfId="788"/>
    <cellStyle name="标题 4 2" xfId="789"/>
    <cellStyle name="Accent1" xfId="790"/>
    <cellStyle name="链接单元格 4 2" xfId="791"/>
    <cellStyle name="20% - 强调文字颜色 2 2" xfId="792"/>
    <cellStyle name="20% - 强调文字颜色 3 2" xfId="793"/>
    <cellStyle name="适中 7" xfId="794"/>
    <cellStyle name="常规 3 2 5" xfId="795"/>
    <cellStyle name="链接单元格 5 2" xfId="796"/>
    <cellStyle name="汇总 6" xfId="797"/>
    <cellStyle name="Accent5 9" xfId="798"/>
    <cellStyle name="20% - 强调文字颜色 1 2 2" xfId="799"/>
    <cellStyle name="常规 11 4" xfId="800"/>
    <cellStyle name="链接单元格 3 2 2" xfId="801"/>
    <cellStyle name="超链接 2" xfId="802"/>
    <cellStyle name="标题 1 5 3" xfId="803"/>
    <cellStyle name="解释性文本 3" xfId="804"/>
    <cellStyle name="Accent3 5" xfId="805"/>
    <cellStyle name="强调文字颜色 3 2 2 2" xfId="806"/>
    <cellStyle name="no dec 2" xfId="807"/>
    <cellStyle name="PSHeading 2 2" xfId="808"/>
    <cellStyle name="好_0502通海县 2" xfId="809"/>
    <cellStyle name="强调文字颜色 2 2 2" xfId="810"/>
    <cellStyle name="Accent1 - 20%" xfId="811"/>
    <cellStyle name="0,0_x000d_&#10;NA_x000d_&#10;" xfId="812"/>
    <cellStyle name="强调文字颜色 5 2 2" xfId="813"/>
    <cellStyle name="Header1" xfId="814"/>
    <cellStyle name="差 5 2" xfId="815"/>
    <cellStyle name="标题1 2 3" xfId="816"/>
    <cellStyle name="Accent1 - 40%" xfId="817"/>
    <cellStyle name="百分比 2 4" xfId="818"/>
    <cellStyle name="常规 4 3 3 2" xfId="819"/>
    <cellStyle name="Category" xfId="820"/>
    <cellStyle name="Accent2 3" xfId="821"/>
    <cellStyle name="输入 3" xfId="822"/>
    <cellStyle name="常规 2 9" xfId="823"/>
    <cellStyle name="Accent4 3 2" xfId="824"/>
    <cellStyle name="Accent3 - 40%" xfId="825"/>
    <cellStyle name="60% - 强调文字颜色 1 2 2" xfId="826"/>
    <cellStyle name="Accent4 9" xfId="827"/>
    <cellStyle name="Accent2 - 40% 3" xfId="828"/>
    <cellStyle name="好_2008年地州对账表(国库资金）" xfId="829"/>
    <cellStyle name="Accent3 - 20% 3" xfId="830"/>
    <cellStyle name="百分比 2 2 2 2 2" xfId="831"/>
    <cellStyle name="差 3" xfId="832"/>
    <cellStyle name="解释性文本 6" xfId="833"/>
    <cellStyle name="Accent3 8" xfId="834"/>
    <cellStyle name="40% - 强调文字颜色 6 2 2" xfId="835"/>
    <cellStyle name="_Book1_2 2 2 2" xfId="836"/>
    <cellStyle name="常规 10" xfId="837"/>
    <cellStyle name="PSDec 2" xfId="838"/>
    <cellStyle name="常规 13 2" xfId="839"/>
    <cellStyle name="差 7" xfId="840"/>
    <cellStyle name="60% - 强调文字颜色 2 2 2 2" xfId="841"/>
    <cellStyle name="常规 5 2 2" xfId="842"/>
    <cellStyle name="标题 5" xfId="843"/>
    <cellStyle name="Accent6 - 20% 2 2" xfId="844"/>
    <cellStyle name="汇总 3 3" xfId="845"/>
    <cellStyle name="标题 4 2 4" xfId="846"/>
    <cellStyle name="标题 1 5" xfId="847"/>
    <cellStyle name="Accent1 - 60% 2" xfId="848"/>
    <cellStyle name="部门 2 2" xfId="849"/>
    <cellStyle name="常规 10 41 2" xfId="850"/>
    <cellStyle name="标题 2 5" xfId="851"/>
    <cellStyle name="强调文字颜色 1 2 2 2" xfId="852"/>
    <cellStyle name="超链接 4" xfId="853"/>
    <cellStyle name="常规 17 2 2" xfId="854"/>
    <cellStyle name="Accent3 9" xfId="855"/>
    <cellStyle name="解释性文本 7" xfId="856"/>
    <cellStyle name="差 4" xfId="857"/>
    <cellStyle name="千位分隔 6" xfId="858"/>
    <cellStyle name="标题 4 5" xfId="859"/>
    <cellStyle name="args.style" xfId="860"/>
    <cellStyle name="好 3 2 2" xfId="861"/>
    <cellStyle name="标题 2 2" xfId="862"/>
    <cellStyle name="百分比 5 2" xfId="863"/>
    <cellStyle name="常规 2 3 6" xfId="864"/>
    <cellStyle name="Input [yellow] 2 2" xfId="865"/>
    <cellStyle name="好_M01-1" xfId="866"/>
    <cellStyle name="Accent3" xfId="867"/>
    <cellStyle name="差 4 2 2" xfId="868"/>
    <cellStyle name="Accent4 - 20%" xfId="869"/>
    <cellStyle name="Accent2 5 2" xfId="870"/>
    <cellStyle name="百分比 2 9 2 2" xfId="871"/>
    <cellStyle name="常规 2 3 3 2 2" xfId="872"/>
    <cellStyle name="_ET_STYLE_NoName_00__Book1_1 2" xfId="873"/>
    <cellStyle name="常规 2 2 2 3 2" xfId="874"/>
    <cellStyle name="百分比 2 10" xfId="875"/>
    <cellStyle name="常规 5 2 2 2" xfId="876"/>
    <cellStyle name="Accent3 3 2" xfId="877"/>
    <cellStyle name="百分比 2 3" xfId="878"/>
    <cellStyle name="千位分隔 7" xfId="879"/>
    <cellStyle name="标题 4 6" xfId="880"/>
    <cellStyle name="常规 25 2" xfId="881"/>
    <cellStyle name="差_1110洱源" xfId="882"/>
    <cellStyle name="_Book1_2 2 3" xfId="883"/>
    <cellStyle name="好_2007年地州资金往来对账表 3" xfId="884"/>
    <cellStyle name="60% - 强调文字颜色 4 2 2 2" xfId="885"/>
    <cellStyle name="汇总 5" xfId="886"/>
    <cellStyle name="Accent5 8" xfId="887"/>
    <cellStyle name="百分比 2 3 2 2 2" xfId="888"/>
    <cellStyle name="标题 1 3 4" xfId="889"/>
    <cellStyle name="Accent5 - 20%" xfId="890"/>
    <cellStyle name="常规 2 3 3 3" xfId="891"/>
    <cellStyle name="适中 5 2" xfId="892"/>
    <cellStyle name="Accent2 - 20% 2" xfId="893"/>
    <cellStyle name="常规 3 2 3 2" xfId="894"/>
    <cellStyle name="Normal_!!!GO" xfId="895"/>
    <cellStyle name="百分比 2 5 2" xfId="896"/>
    <cellStyle name="好_0605石屏县 3" xfId="897"/>
    <cellStyle name="适中 2 2 2" xfId="898"/>
    <cellStyle name="百分比 2 9 2" xfId="899"/>
    <cellStyle name="Accent2 5" xfId="900"/>
    <cellStyle name="60% - 强调文字颜色 1 2 3" xfId="901"/>
    <cellStyle name="百分比 9" xfId="902"/>
    <cellStyle name="解释性文本 2 4" xfId="903"/>
    <cellStyle name="标题 6" xfId="904"/>
    <cellStyle name="差_2008年地州对账表(国库资金） 3" xfId="905"/>
    <cellStyle name="_Book1_2 3 2" xfId="906"/>
    <cellStyle name="Accent4 - 40% 2 2" xfId="907"/>
    <cellStyle name="输入 4 2 2" xfId="908"/>
    <cellStyle name="常规 3 3 2" xfId="909"/>
    <cellStyle name="标题 2 2 2 2" xfId="910"/>
    <cellStyle name="_ET_STYLE_NoName_00__Book1_1 2 3" xfId="911"/>
    <cellStyle name="Accent1 7" xfId="912"/>
    <cellStyle name="常规 2 2 3 3" xfId="913"/>
    <cellStyle name="标题1 3" xfId="914"/>
    <cellStyle name="常规 12" xfId="915"/>
    <cellStyle name="好 4 2" xfId="916"/>
    <cellStyle name="常规 3 3" xfId="917"/>
    <cellStyle name="Accent4 - 40% 2" xfId="918"/>
    <cellStyle name="输入 4 2" xfId="919"/>
    <cellStyle name="标题 7" xfId="920"/>
    <cellStyle name="借出原因 2" xfId="921"/>
    <cellStyle name="百分比 3 3" xfId="922"/>
    <cellStyle name="千位分隔 8" xfId="923"/>
    <cellStyle name="标题 4 7" xfId="924"/>
    <cellStyle name="60% - 强调文字颜色 3 2 2" xfId="925"/>
    <cellStyle name="标题 2 2 4" xfId="926"/>
    <cellStyle name="好 3 3" xfId="927"/>
    <cellStyle name="40% - 强调文字颜色 6 2" xfId="928"/>
    <cellStyle name="差_2007年地州资金往来对账表 2 2" xfId="929"/>
    <cellStyle name="差 5 3" xfId="930"/>
    <cellStyle name="检查单元格 5" xfId="931"/>
    <cellStyle name="_20100326高清市院遂宁检察院1080P配置清单26日改" xfId="932"/>
    <cellStyle name="常规 2 9 3" xfId="933"/>
    <cellStyle name="输入 3 3" xfId="934"/>
    <cellStyle name="PSInt" xfId="935"/>
    <cellStyle name="常规 2 4" xfId="936"/>
    <cellStyle name="强调文字颜色 2 2" xfId="937"/>
    <cellStyle name="好_0502通海县" xfId="938"/>
    <cellStyle name="Mon閠aire [0]_!!!GO" xfId="939"/>
    <cellStyle name="好_M01-1 3" xfId="940"/>
    <cellStyle name="Accent3 - 60% 2" xfId="941"/>
    <cellStyle name="Accent3 3" xfId="942"/>
    <cellStyle name="Accent1 2 2" xfId="943"/>
    <cellStyle name="Currency [0]_!!!GO" xfId="944"/>
    <cellStyle name="_ET_STYLE_NoName_00__Book1_1" xfId="945"/>
    <cellStyle name="常规 2 3 3 2" xfId="946"/>
    <cellStyle name="40% - 强调文字颜色 2 2" xfId="947"/>
    <cellStyle name="常规 2 3 2 4" xfId="948"/>
    <cellStyle name="标题 10" xfId="949"/>
    <cellStyle name="差 4 2" xfId="950"/>
    <cellStyle name="常规 2 3 3" xfId="951"/>
    <cellStyle name="适中 4 2 2" xfId="952"/>
    <cellStyle name="数量 3 2" xfId="953"/>
    <cellStyle name="Month 2" xfId="954"/>
    <cellStyle name="警告文本 3 3" xfId="955"/>
    <cellStyle name="Date 2 2" xfId="956"/>
    <cellStyle name="_ET_STYLE_NoName_00_" xfId="957"/>
    <cellStyle name="输入 7" xfId="958"/>
    <cellStyle name="_Book1_2 2 2" xfId="959"/>
    <cellStyle name="好_2007年地州资金往来对账表 2" xfId="960"/>
    <cellStyle name="标题 1 3 3" xfId="961"/>
    <cellStyle name="千位分隔 2 4" xfId="962"/>
    <cellStyle name="Input [yellow]" xfId="963"/>
    <cellStyle name="PSHeading 2" xfId="964"/>
    <cellStyle name="no dec" xfId="965"/>
    <cellStyle name="标题 1 7" xfId="966"/>
    <cellStyle name="Accent1 - 40% 2 2" xfId="967"/>
    <cellStyle name="常规 2 4 3" xfId="968"/>
    <cellStyle name="Accent4 - 60% 2" xfId="969"/>
    <cellStyle name="解释性文本 2" xfId="970"/>
    <cellStyle name="Accent3 4" xfId="971"/>
    <cellStyle name="百分比 2 2" xfId="972"/>
    <cellStyle name="_ET_STYLE_NoName_00__Book1_1 4" xfId="973"/>
    <cellStyle name="Accent3 2" xfId="974"/>
    <cellStyle name="sstot" xfId="975"/>
    <cellStyle name="6mal" xfId="976"/>
    <cellStyle name="Accent5 5 2" xfId="977"/>
    <cellStyle name="差_0605石屏 2 2" xfId="978"/>
    <cellStyle name="汇总 2 2" xfId="979"/>
    <cellStyle name="Month" xfId="980"/>
    <cellStyle name="标题 1 2 2 2" xfId="981"/>
    <cellStyle name="数量 3" xfId="982"/>
    <cellStyle name="常规 10 3" xfId="983"/>
    <cellStyle name="百分比 2 12" xfId="984"/>
    <cellStyle name="常规 5 3 2" xfId="985"/>
    <cellStyle name="标题 2 4 2 2" xfId="986"/>
    <cellStyle name="Accent5 3" xfId="987"/>
    <cellStyle name="常规 8" xfId="988"/>
    <cellStyle name="标题 3 3 4" xfId="989"/>
    <cellStyle name="商品名称 3 2" xfId="990"/>
    <cellStyle name="好_M01-1 2 2" xfId="991"/>
    <cellStyle name="_Book1_2 2" xfId="992"/>
    <cellStyle name="输入 5 2" xfId="993"/>
    <cellStyle name="编号 4" xfId="994"/>
    <cellStyle name="常规 16 2" xfId="995"/>
    <cellStyle name="Accent5 2" xfId="996"/>
    <cellStyle name="百分比 2 7 2" xfId="997"/>
    <cellStyle name="Percent [2]" xfId="998"/>
    <cellStyle name="_Book1_2 4" xfId="999"/>
    <cellStyle name="40% - 强调文字颜色 4 2" xfId="1000"/>
    <cellStyle name="后继超级链接 2 2" xfId="1001"/>
    <cellStyle name="_ET_STYLE_NoName_00__Book1_1 3 2" xfId="1002"/>
    <cellStyle name="常规 2 5 2 2 2" xfId="1003"/>
    <cellStyle name="_Book1" xfId="1004"/>
    <cellStyle name="常规 2 7 2" xfId="1005"/>
    <cellStyle name="输入 2 3" xfId="1006"/>
    <cellStyle name="好 4 3" xfId="1007"/>
    <cellStyle name="常规 13" xfId="1008"/>
    <cellStyle name="60% - 强调文字颜色 4 2 3" xfId="1009"/>
    <cellStyle name="强调 2 2" xfId="1010"/>
    <cellStyle name="百分比 2 2 2 3" xfId="1011"/>
    <cellStyle name="标题 1 4" xfId="1012"/>
    <cellStyle name="标题 4 4 4" xfId="1013"/>
    <cellStyle name="标题 5 2" xfId="1014"/>
    <cellStyle name="百分比 2 3 4 2" xfId="1015"/>
    <cellStyle name="标题 6 3" xfId="1016"/>
    <cellStyle name="超级链接" xfId="1017"/>
    <cellStyle name="Accent1 4" xfId="1018"/>
    <cellStyle name="_ET_STYLE_NoName_00__Sheet3" xfId="1019"/>
    <cellStyle name="标题 2 2 2" xfId="1020"/>
    <cellStyle name="标题1 2 2 2" xfId="1021"/>
    <cellStyle name="常规 18 3" xfId="1022"/>
    <cellStyle name="_Book1_2 3" xfId="1023"/>
    <cellStyle name="常规 19 10" xfId="1024"/>
    <cellStyle name="Accent3 - 20% 2" xfId="1025"/>
    <cellStyle name="Percent [2] 2" xfId="1026"/>
    <cellStyle name="Accent2 - 40% 2" xfId="1027"/>
    <cellStyle name="检查单元格 3 4" xfId="1028"/>
    <cellStyle name="汇总 6 2" xfId="1029"/>
    <cellStyle name="常规 10 2 3" xfId="1030"/>
    <cellStyle name="Accent5 - 60% 3" xfId="1031"/>
    <cellStyle name="借出原因" xfId="1032"/>
    <cellStyle name="PSHeading 5" xfId="1033"/>
    <cellStyle name="Accent4 4 2" xfId="1034"/>
    <cellStyle name="输出 2 2" xfId="1035"/>
    <cellStyle name="常规 2 9 3 2" xfId="1036"/>
    <cellStyle name="60% - 强调文字颜色 5 2 2 2" xfId="1037"/>
    <cellStyle name="常规 2 5 3 2" xfId="1038"/>
    <cellStyle name="计算 4" xfId="1039"/>
    <cellStyle name="常规_exceltmp1 2" xfId="1040"/>
    <cellStyle name="百分比 2 2 3 2" xfId="1041"/>
    <cellStyle name="40% - 强调文字颜色 3 2 2" xfId="1042"/>
    <cellStyle name="Accent6 - 60%" xfId="1043"/>
    <cellStyle name="常规 2 3 3 3 2" xfId="1044"/>
    <cellStyle name="标题1" xfId="1045"/>
    <cellStyle name="60% - 强调文字颜色 3 3" xfId="1046"/>
    <cellStyle name="常规_2004年基金预算(二稿)" xfId="1047"/>
    <cellStyle name="PSHeading 2 2 2" xfId="1048"/>
    <cellStyle name="no dec 2 2" xfId="1049"/>
    <cellStyle name="常规 450" xfId="1050"/>
    <cellStyle name="检查单元格 3 3" xfId="1051"/>
    <cellStyle name="千位分隔 3 3" xfId="1052"/>
    <cellStyle name="标题 4 2 3" xfId="1053"/>
    <cellStyle name="计算 2 2 2" xfId="1054"/>
    <cellStyle name="40% - 强调文字颜色 3 3" xfId="1055"/>
    <cellStyle name="日期 2 3" xfId="1056"/>
    <cellStyle name="警告文本 4 2" xfId="1057"/>
    <cellStyle name="0,0_x005f_x000d__x005f_x000a_NA_x005f_x000d__x005f_x000a_" xfId="1058"/>
    <cellStyle name="输出 3" xfId="1059"/>
    <cellStyle name="Accent4 - 20% 2" xfId="1060"/>
    <cellStyle name="常规 2 4 2 4" xfId="1061"/>
    <cellStyle name="_Book1_1" xfId="1062"/>
    <cellStyle name="百分比 2 4 2 2" xfId="1063"/>
    <cellStyle name="Accent6 - 40%" xfId="1064"/>
    <cellStyle name="20% - 强调文字颜色 3 2 2" xfId="1065"/>
    <cellStyle name="per.style" xfId="1066"/>
    <cellStyle name="百分比 2 2 4" xfId="1067"/>
    <cellStyle name="Accent2 - 20% 2 2" xfId="1068"/>
    <cellStyle name="PSHeading 3 3" xfId="1069"/>
    <cellStyle name="常规 15 2" xfId="1070"/>
    <cellStyle name="百分比 2 6" xfId="1071"/>
    <cellStyle name="输出 2 3" xfId="1072"/>
    <cellStyle name="60% - 强调文字颜色 3 2 2 2" xfId="1073"/>
    <cellStyle name="Dollar (zero dec)" xfId="1074"/>
    <cellStyle name="百分比 2 8" xfId="1075"/>
    <cellStyle name="60% - 强调文字颜色 6 2 2" xfId="1076"/>
    <cellStyle name="百分比 2 2 5" xfId="1077"/>
    <cellStyle name="超级链接 2 2" xfId="1078"/>
    <cellStyle name="_Book1_3 2" xfId="1079"/>
    <cellStyle name="Accent6 - 40% 2" xfId="1080"/>
    <cellStyle name="商品名称 4" xfId="1081"/>
    <cellStyle name="_ET_STYLE_NoName_00__Book1" xfId="1082"/>
    <cellStyle name="Accent4 4" xfId="1083"/>
    <cellStyle name="后继超级链接 2" xfId="1084"/>
    <cellStyle name="_Book1_2" xfId="1085"/>
    <cellStyle name="计算 3" xfId="1086"/>
    <cellStyle name="常规 3 3 3" xfId="1087"/>
    <cellStyle name="常规_2007年云南省向人大报送政府收支预算表格式编制过程表" xfId="1088"/>
    <cellStyle name="百分比 2 4 3 2" xfId="1089"/>
    <cellStyle name="Accent5 - 60% 2" xfId="1090"/>
    <cellStyle name="警告文本 2 3" xfId="1091"/>
    <cellStyle name="Accent5 4" xfId="1092"/>
    <cellStyle name="_关闭破产企业已移交地方管理中小学校退休教师情况明细表(1)" xfId="1093"/>
    <cellStyle name="千位分隔 2 4 2" xfId="1094"/>
    <cellStyle name="Input [yellow] 2" xfId="1095"/>
    <cellStyle name="好_0502通海县 2 2" xfId="1096"/>
    <cellStyle name="_ET_STYLE_NoName_00__Book1_1 2 2" xfId="1097"/>
    <cellStyle name="Accent3 - 20% 2 2" xfId="1098"/>
    <cellStyle name="常规 3 7" xfId="1099"/>
    <cellStyle name="Accent6 - 60% 3" xfId="1100"/>
    <cellStyle name="标题 1 3 2" xfId="1101"/>
    <cellStyle name="差_0605石屏 3" xfId="1102"/>
    <cellStyle name="汇总 3" xfId="1103"/>
    <cellStyle name="Accent5 6" xfId="1104"/>
    <cellStyle name="检查单元格 2 3" xfId="1105"/>
    <cellStyle name="常规 2 2 11 2" xfId="1106"/>
    <cellStyle name="Normal - Style1" xfId="1107"/>
    <cellStyle name="输出 8" xfId="1108"/>
    <cellStyle name="差 3 3" xfId="1109"/>
    <cellStyle name="Accent3 - 40% 2" xfId="1110"/>
    <cellStyle name="Accent3 - 40% 2 2" xfId="1111"/>
    <cellStyle name="Accent6 - 40% 3" xfId="1112"/>
    <cellStyle name="Accent3 - 60%" xfId="1113"/>
    <cellStyle name="Accent4 5 2" xfId="1114"/>
    <cellStyle name="Accent4 3" xfId="1115"/>
    <cellStyle name="New Times Roman" xfId="1116"/>
    <cellStyle name="输入 2" xfId="1117"/>
    <cellStyle name="标题 8 3" xfId="1118"/>
    <cellStyle name="常规 2 8" xfId="1119"/>
    <cellStyle name="20% - 强调文字颜色 6 2" xfId="1120"/>
    <cellStyle name="Accent3 - 60% 3" xfId="1121"/>
    <cellStyle name="百分比 2 2 3" xfId="1122"/>
    <cellStyle name="百分比 2 2 4 2" xfId="1123"/>
    <cellStyle name="Accent3 5 2" xfId="1124"/>
    <cellStyle name="解释性文本 3 2" xfId="1125"/>
    <cellStyle name="注释 5 2" xfId="1126"/>
    <cellStyle name="标题1 3 2" xfId="1127"/>
    <cellStyle name="Moneda_96 Risk" xfId="1128"/>
    <cellStyle name="60% - 强调文字颜色 6 2 3" xfId="1129"/>
    <cellStyle name="PSHeading 3 2" xfId="1130"/>
    <cellStyle name="百分比 2 5" xfId="1131"/>
    <cellStyle name="百分比 2 11" xfId="1132"/>
    <cellStyle name="常规 2 5 2 2" xfId="1133"/>
    <cellStyle name="检查单元格 6" xfId="1134"/>
    <cellStyle name="常规 15 3" xfId="1135"/>
    <cellStyle name="百分比 2 7" xfId="1136"/>
    <cellStyle name="百分比 2" xfId="1137"/>
    <cellStyle name="常规 2 4 3 2" xfId="1138"/>
    <cellStyle name="Accent4 - 60% 2 2" xfId="1139"/>
    <cellStyle name="Accent4" xfId="1140"/>
    <cellStyle name="标题 3 2" xfId="1141"/>
    <cellStyle name="Accent4 - 20% 3" xfId="1142"/>
    <cellStyle name="_ET_STYLE_NoName_00__Book1_1 3" xfId="1143"/>
    <cellStyle name="输入 4" xfId="1144"/>
    <cellStyle name="Accent4 - 40%" xfId="1145"/>
    <cellStyle name="好 5 3" xfId="1146"/>
    <cellStyle name="常规 2 11" xfId="1147"/>
    <cellStyle name="Millares_96 Risk" xfId="1148"/>
    <cellStyle name="常规 2 2 2 2" xfId="1149"/>
    <cellStyle name="Accent4 - 40% 3" xfId="1150"/>
    <cellStyle name="输入 4 3" xfId="1151"/>
    <cellStyle name="借出原因 3" xfId="1152"/>
    <cellStyle name="编号 2" xfId="1153"/>
    <cellStyle name="百分比 3 4" xfId="1154"/>
    <cellStyle name="标题 7 4" xfId="1155"/>
    <cellStyle name="常规 2 4 4" xfId="1156"/>
    <cellStyle name="PSSpacer" xfId="1157"/>
    <cellStyle name="Accent4 - 60% 3" xfId="1158"/>
    <cellStyle name="Accent4 2" xfId="1159"/>
    <cellStyle name="常规 12 2" xfId="1160"/>
    <cellStyle name="好 4 2 2" xfId="1161"/>
    <cellStyle name="Accent5 3 2" xfId="1162"/>
    <cellStyle name="解释性文本 2 2 2" xfId="1163"/>
    <cellStyle name="百分比 7 2" xfId="1164"/>
    <cellStyle name="标题 3 4 3" xfId="1165"/>
    <cellStyle name="差_0605石屏县 2 2" xfId="1166"/>
    <cellStyle name="百分比 8 2" xfId="1167"/>
    <cellStyle name="Accent5 4 2" xfId="1168"/>
    <cellStyle name="标题 1 2 3" xfId="1169"/>
    <cellStyle name="Accent6 2" xfId="1170"/>
    <cellStyle name="标题 1 2 4" xfId="1171"/>
    <cellStyle name="常规 2 5 4 2" xfId="1172"/>
    <cellStyle name="Accent4 8" xfId="1173"/>
    <cellStyle name="标题 2 5 3" xfId="1174"/>
    <cellStyle name="商品名称 3" xfId="1175"/>
    <cellStyle name="常规 3 3 5 2" xfId="1176"/>
    <cellStyle name="20% - 强调文字颜色 4 2 2" xfId="1177"/>
    <cellStyle name="Input [yellow] 2 2 2" xfId="1178"/>
    <cellStyle name="Accent5 - 40%" xfId="1179"/>
    <cellStyle name="差_2007年地州资金往来对账表" xfId="1180"/>
    <cellStyle name="Accent5 - 60%" xfId="1181"/>
    <cellStyle name="标题 2 3 3" xfId="1182"/>
    <cellStyle name="Accent5 - 20% 2 2" xfId="1183"/>
    <cellStyle name="输入 2 2 2" xfId="1184"/>
    <cellStyle name="输出 2" xfId="1185"/>
    <cellStyle name="常规 4 3 5" xfId="1186"/>
    <cellStyle name="Accent5 5" xfId="1187"/>
    <cellStyle name="差_0605石屏 2" xfId="1188"/>
    <cellStyle name="汇总 2" xfId="1189"/>
    <cellStyle name="常规 3 6 2" xfId="1190"/>
    <cellStyle name="Accent6 - 60% 2 2" xfId="1191"/>
    <cellStyle name="汇总 4" xfId="1192"/>
    <cellStyle name="Accent5 7" xfId="1193"/>
    <cellStyle name="标题 3 4 4" xfId="1194"/>
    <cellStyle name="Accent6 - 40% 2 2" xfId="1195"/>
    <cellStyle name="ColLevel_0" xfId="1196"/>
    <cellStyle name="千位分隔 9" xfId="1197"/>
    <cellStyle name="强调文字颜色 4 2 2 2" xfId="1198"/>
    <cellStyle name="常规 3 6" xfId="1199"/>
    <cellStyle name="Accent6 - 60% 2" xfId="1200"/>
    <cellStyle name="标题 1 4 4" xfId="1201"/>
    <cellStyle name="Accent6 8" xfId="1202"/>
    <cellStyle name="适中 3 4" xfId="1203"/>
    <cellStyle name="Comma_!!!GO" xfId="1204"/>
    <cellStyle name="标题 2 3 4" xfId="1205"/>
    <cellStyle name="PSDec" xfId="1206"/>
    <cellStyle name="差_0605石屏县 2" xfId="1207"/>
    <cellStyle name="解释性文本 2 3" xfId="1208"/>
    <cellStyle name="百分比 8" xfId="1209"/>
    <cellStyle name="Date 2" xfId="1210"/>
    <cellStyle name="差_0502通海县 3" xfId="1211"/>
    <cellStyle name="Grey" xfId="1212"/>
    <cellStyle name="Accent2" xfId="1213"/>
    <cellStyle name="常规 2 10" xfId="1214"/>
    <cellStyle name="强调文字颜色 3 3" xfId="1215"/>
    <cellStyle name="Header2 2 2" xfId="1216"/>
    <cellStyle name="标题 3 3 2 2" xfId="1217"/>
    <cellStyle name="Header2 3" xfId="1218"/>
    <cellStyle name="标题 3 3 3" xfId="1219"/>
    <cellStyle name="好_0605石屏县 2" xfId="1220"/>
    <cellStyle name="日期 4" xfId="1221"/>
    <cellStyle name="常规 451" xfId="1222"/>
    <cellStyle name="常规 19 2" xfId="1223"/>
    <cellStyle name="百分比 3 2" xfId="1224"/>
    <cellStyle name="Input [yellow] 3" xfId="1225"/>
    <cellStyle name="Accent2 7" xfId="1226"/>
    <cellStyle name="20% - 强调文字颜色 5 2" xfId="1227"/>
    <cellStyle name="百分比 3 2 2" xfId="1228"/>
    <cellStyle name="Input [yellow] 3 2" xfId="1229"/>
    <cellStyle name="编号 2 2" xfId="1230"/>
    <cellStyle name="百分比 2 3 3 2" xfId="1231"/>
    <cellStyle name="Input Cells" xfId="1232"/>
    <cellStyle name="Accent2 8" xfId="1233"/>
    <cellStyle name="编号 3" xfId="1234"/>
    <cellStyle name="Linked Cells" xfId="1235"/>
    <cellStyle name="Millares [0]_96 Risk" xfId="1236"/>
    <cellStyle name="好 5 2" xfId="1237"/>
    <cellStyle name="标题 3 2 2 2" xfId="1238"/>
    <cellStyle name="常规 4 3 4" xfId="1239"/>
    <cellStyle name="Milliers [0]_!!!GO" xfId="1240"/>
    <cellStyle name="千位分隔 2 3 2" xfId="1241"/>
    <cellStyle name="Moneda [0]_96 Risk" xfId="1242"/>
    <cellStyle name="百分比 10" xfId="1243"/>
    <cellStyle name="Accent6 - 20%" xfId="1244"/>
    <cellStyle name="常规 19 3" xfId="1245"/>
    <cellStyle name="后继超级链接" xfId="1246"/>
    <cellStyle name="标题 8 2" xfId="1247"/>
    <cellStyle name="常规 2 7" xfId="1248"/>
    <cellStyle name="常规 10 2 2" xfId="1249"/>
    <cellStyle name="常规 2 7 3 2" xfId="1250"/>
    <cellStyle name="Normal" xfId="1251"/>
    <cellStyle name="常规 94" xfId="1252"/>
    <cellStyle name="Percent_!!!GO" xfId="1253"/>
    <cellStyle name="常规 2 3 2 3 2" xfId="1254"/>
    <cellStyle name="差_M01-1 3" xfId="1255"/>
    <cellStyle name="PSDate" xfId="1256"/>
    <cellStyle name="编号 2 2 2" xfId="1257"/>
    <cellStyle name="PSDate 2" xfId="1258"/>
    <cellStyle name="常规 4 3 2" xfId="1259"/>
    <cellStyle name="常规 5 4" xfId="1260"/>
    <cellStyle name="标题 2 4 3" xfId="1261"/>
    <cellStyle name="Accent2 9" xfId="1262"/>
    <cellStyle name="计算 3 2" xfId="1263"/>
    <cellStyle name="PSHeading 2 2 3" xfId="1264"/>
    <cellStyle name="PSHeading 2 4" xfId="1265"/>
    <cellStyle name="PSHeading 3" xfId="1266"/>
    <cellStyle name="常规 2 4 2" xfId="1267"/>
    <cellStyle name="PSInt 2" xfId="1268"/>
    <cellStyle name="PSSpacer 2" xfId="1269"/>
    <cellStyle name="sstot 2" xfId="1270"/>
    <cellStyle name="Standard_AREAS" xfId="1271"/>
    <cellStyle name="强调文字颜色 4 3 2" xfId="1272"/>
    <cellStyle name="t 2" xfId="1273"/>
    <cellStyle name="千位分隔 2 2" xfId="1274"/>
    <cellStyle name="百分比 2 3 5" xfId="1275"/>
    <cellStyle name="百分比 2 11 2" xfId="1276"/>
    <cellStyle name="强调 3 2" xfId="1277"/>
    <cellStyle name="Accent3 - 20%" xfId="1278"/>
    <cellStyle name="常规 5 42" xfId="1279"/>
    <cellStyle name="常规 18 2" xfId="1280"/>
    <cellStyle name="百分比 2 4 4" xfId="1281"/>
    <cellStyle name="常规 3 4" xfId="1282"/>
    <cellStyle name="标题 2 2 3" xfId="1283"/>
    <cellStyle name="百分比 3" xfId="1284"/>
    <cellStyle name="差_0605石屏县 3" xfId="1285"/>
    <cellStyle name="百分比 9 2" xfId="1286"/>
    <cellStyle name="捠壿_Region Orders (2)" xfId="1287"/>
    <cellStyle name="编号 2 3" xfId="1288"/>
    <cellStyle name="标题 1 3 2 2" xfId="1289"/>
    <cellStyle name="常规 5 3" xfId="1290"/>
    <cellStyle name="标题 2 4 2" xfId="1291"/>
    <cellStyle name="常规 17 3" xfId="1292"/>
    <cellStyle name="常规 4 3" xfId="1293"/>
    <cellStyle name="标题 2 3 2" xfId="1294"/>
    <cellStyle name="标题 2 3 2 2" xfId="1295"/>
    <cellStyle name="常规 11 2" xfId="1296"/>
    <cellStyle name="标题 2 4" xfId="1297"/>
    <cellStyle name="Accent5 - 20% 3" xfId="1298"/>
    <cellStyle name="标题 2 7" xfId="1299"/>
    <cellStyle name="常规 6 3" xfId="1300"/>
    <cellStyle name="标题 2 5 2" xfId="1301"/>
    <cellStyle name="标题 2 6" xfId="1302"/>
    <cellStyle name="好 6" xfId="1303"/>
    <cellStyle name="标题 3 2 3" xfId="1304"/>
    <cellStyle name="标题 3 4" xfId="1305"/>
    <cellStyle name="标题 3 4 2" xfId="1306"/>
    <cellStyle name="标题 3 4 2 2" xfId="1307"/>
    <cellStyle name="常规 9" xfId="1308"/>
    <cellStyle name="标题 3 5 2" xfId="1309"/>
    <cellStyle name="标题 3 5 3" xfId="1310"/>
    <cellStyle name="标题 3 6" xfId="1311"/>
    <cellStyle name="数量 2 2 2" xfId="1312"/>
    <cellStyle name="标题 3 7" xfId="1313"/>
    <cellStyle name="常规 3 3 2 2 2" xfId="1314"/>
    <cellStyle name="千位分隔 4 2" xfId="1315"/>
    <cellStyle name="标题 4 3 2" xfId="1316"/>
    <cellStyle name="标题 4 3 2 2" xfId="1317"/>
    <cellStyle name="标题 4 3 3" xfId="1318"/>
    <cellStyle name="标题 4 3 4" xfId="1319"/>
    <cellStyle name="常规 2 2 2 2 2 2" xfId="1320"/>
    <cellStyle name="百分比 2 10 2" xfId="1321"/>
    <cellStyle name="Accent5 2 2" xfId="1322"/>
    <cellStyle name="百分比 6 2" xfId="1323"/>
    <cellStyle name="标题 6 4" xfId="1324"/>
    <cellStyle name="标题 7 2 2" xfId="1325"/>
    <cellStyle name="标题 7 3" xfId="1326"/>
    <cellStyle name="标题 8" xfId="1327"/>
    <cellStyle name="Accent5 - 20% 2" xfId="1328"/>
    <cellStyle name="标题 9" xfId="1329"/>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3"/>
  <sheetViews>
    <sheetView showGridLines="0" showZeros="0" view="pageBreakPreview" zoomScale="70" zoomScaleNormal="90" workbookViewId="0">
      <pane ySplit="4" topLeftCell="A8" activePane="bottomLeft" state="frozen"/>
      <selection/>
      <selection pane="bottomLeft" activeCell="D17" sqref="D17"/>
    </sheetView>
  </sheetViews>
  <sheetFormatPr defaultColWidth="9" defaultRowHeight="14.25" outlineLevelCol="5"/>
  <cols>
    <col min="1" max="1" width="17.625" style="281" customWidth="1"/>
    <col min="2" max="2" width="50.75" style="281" customWidth="1"/>
    <col min="3" max="4" width="20.625" style="281" customWidth="1"/>
    <col min="5" max="5" width="20.625" style="511" customWidth="1"/>
    <col min="6" max="16384" width="9" style="512"/>
  </cols>
  <sheetData>
    <row r="1" ht="22.5" spans="2:2">
      <c r="B1" s="513"/>
    </row>
    <row r="2" ht="45" customHeight="1" spans="1:6">
      <c r="A2" s="285"/>
      <c r="B2" s="285" t="s">
        <v>0</v>
      </c>
      <c r="C2" s="285"/>
      <c r="D2" s="285"/>
      <c r="E2" s="286"/>
      <c r="F2" s="514"/>
    </row>
    <row r="3" ht="18.95" customHeight="1" spans="1:6">
      <c r="A3" s="284"/>
      <c r="B3" s="515"/>
      <c r="C3" s="516"/>
      <c r="D3" s="284"/>
      <c r="E3" s="290" t="s">
        <v>1</v>
      </c>
      <c r="F3" s="514"/>
    </row>
    <row r="4" s="508" customFormat="1" ht="45" customHeight="1" spans="1:6">
      <c r="A4" s="292" t="s">
        <v>2</v>
      </c>
      <c r="B4" s="517" t="s">
        <v>3</v>
      </c>
      <c r="C4" s="294" t="s">
        <v>4</v>
      </c>
      <c r="D4" s="294" t="s">
        <v>5</v>
      </c>
      <c r="E4" s="295" t="s">
        <v>6</v>
      </c>
      <c r="F4" s="518" t="s">
        <v>7</v>
      </c>
    </row>
    <row r="5" ht="37.5" customHeight="1" spans="1:6">
      <c r="A5" s="487" t="s">
        <v>8</v>
      </c>
      <c r="B5" s="488" t="s">
        <v>9</v>
      </c>
      <c r="C5" s="343">
        <f>SUM(C6:C20)</f>
        <v>128116</v>
      </c>
      <c r="D5" s="343">
        <f>SUM(D6:D20)</f>
        <v>153900</v>
      </c>
      <c r="E5" s="519">
        <f>(D5-C5)/C5</f>
        <v>0.2013</v>
      </c>
      <c r="F5" s="520" t="str">
        <f t="shared" ref="F5:F40" si="0">IF(LEN(A5)=3,"是",IF(B5&lt;&gt;"",IF(SUM(C5:D5)&lt;&gt;0,"是","否"),"是"))</f>
        <v>是</v>
      </c>
    </row>
    <row r="6" ht="37.5" customHeight="1" spans="1:6">
      <c r="A6" s="371" t="s">
        <v>10</v>
      </c>
      <c r="B6" s="316" t="s">
        <v>11</v>
      </c>
      <c r="C6" s="521">
        <v>54603</v>
      </c>
      <c r="D6" s="521">
        <v>63000</v>
      </c>
      <c r="E6" s="519">
        <f t="shared" ref="E6:E40" si="1">(D6-C6)/C6</f>
        <v>0.1538</v>
      </c>
      <c r="F6" s="520" t="str">
        <f t="shared" si="0"/>
        <v>是</v>
      </c>
    </row>
    <row r="7" ht="37.5" customHeight="1" spans="1:6">
      <c r="A7" s="371" t="s">
        <v>12</v>
      </c>
      <c r="B7" s="316" t="s">
        <v>13</v>
      </c>
      <c r="C7" s="521">
        <v>7805</v>
      </c>
      <c r="D7" s="521">
        <v>10000</v>
      </c>
      <c r="E7" s="519">
        <f t="shared" si="1"/>
        <v>0.2812</v>
      </c>
      <c r="F7" s="520" t="str">
        <f t="shared" si="0"/>
        <v>是</v>
      </c>
    </row>
    <row r="8" ht="37.5" customHeight="1" spans="1:6">
      <c r="A8" s="371" t="s">
        <v>14</v>
      </c>
      <c r="B8" s="316" t="s">
        <v>15</v>
      </c>
      <c r="C8" s="521">
        <v>2320</v>
      </c>
      <c r="D8" s="521">
        <v>3950</v>
      </c>
      <c r="E8" s="519">
        <f t="shared" si="1"/>
        <v>0.7026</v>
      </c>
      <c r="F8" s="520" t="str">
        <f t="shared" si="0"/>
        <v>是</v>
      </c>
    </row>
    <row r="9" ht="37.5" customHeight="1" spans="1:6">
      <c r="A9" s="371" t="s">
        <v>16</v>
      </c>
      <c r="B9" s="316" t="s">
        <v>17</v>
      </c>
      <c r="C9" s="521">
        <v>33082</v>
      </c>
      <c r="D9" s="521">
        <v>39000</v>
      </c>
      <c r="E9" s="519">
        <f t="shared" si="1"/>
        <v>0.1789</v>
      </c>
      <c r="F9" s="520" t="str">
        <f t="shared" si="0"/>
        <v>是</v>
      </c>
    </row>
    <row r="10" ht="37.5" customHeight="1" spans="1:6">
      <c r="A10" s="371" t="s">
        <v>18</v>
      </c>
      <c r="B10" s="316" t="s">
        <v>19</v>
      </c>
      <c r="C10" s="522">
        <v>5669</v>
      </c>
      <c r="D10" s="348">
        <v>7500</v>
      </c>
      <c r="E10" s="519">
        <f t="shared" si="1"/>
        <v>0.323</v>
      </c>
      <c r="F10" s="520" t="str">
        <f t="shared" si="0"/>
        <v>是</v>
      </c>
    </row>
    <row r="11" ht="37.5" customHeight="1" spans="1:6">
      <c r="A11" s="371" t="s">
        <v>20</v>
      </c>
      <c r="B11" s="316" t="s">
        <v>21</v>
      </c>
      <c r="C11" s="522">
        <v>1131</v>
      </c>
      <c r="D11" s="348">
        <v>3600</v>
      </c>
      <c r="E11" s="519">
        <f t="shared" si="1"/>
        <v>2.183</v>
      </c>
      <c r="F11" s="520" t="str">
        <f t="shared" si="0"/>
        <v>是</v>
      </c>
    </row>
    <row r="12" ht="37.5" customHeight="1" spans="1:6">
      <c r="A12" s="371" t="s">
        <v>22</v>
      </c>
      <c r="B12" s="316" t="s">
        <v>23</v>
      </c>
      <c r="C12" s="522">
        <v>2123</v>
      </c>
      <c r="D12" s="348">
        <v>2500</v>
      </c>
      <c r="E12" s="519">
        <f t="shared" si="1"/>
        <v>0.1776</v>
      </c>
      <c r="F12" s="520" t="str">
        <f t="shared" si="0"/>
        <v>是</v>
      </c>
    </row>
    <row r="13" ht="37.5" customHeight="1" spans="1:6">
      <c r="A13" s="371" t="s">
        <v>24</v>
      </c>
      <c r="B13" s="316" t="s">
        <v>25</v>
      </c>
      <c r="C13" s="522">
        <v>575</v>
      </c>
      <c r="D13" s="348">
        <v>2000</v>
      </c>
      <c r="E13" s="519">
        <f t="shared" si="1"/>
        <v>2.4783</v>
      </c>
      <c r="F13" s="520" t="str">
        <f t="shared" si="0"/>
        <v>是</v>
      </c>
    </row>
    <row r="14" ht="37.5" customHeight="1" spans="1:6">
      <c r="A14" s="371" t="s">
        <v>26</v>
      </c>
      <c r="B14" s="316" t="s">
        <v>27</v>
      </c>
      <c r="C14" s="522">
        <v>2721</v>
      </c>
      <c r="D14" s="348">
        <v>3000</v>
      </c>
      <c r="E14" s="519">
        <f t="shared" si="1"/>
        <v>0.1025</v>
      </c>
      <c r="F14" s="520" t="str">
        <f t="shared" si="0"/>
        <v>是</v>
      </c>
    </row>
    <row r="15" ht="37.5" customHeight="1" spans="1:6">
      <c r="A15" s="371" t="s">
        <v>28</v>
      </c>
      <c r="B15" s="316" t="s">
        <v>29</v>
      </c>
      <c r="C15" s="522">
        <v>1753</v>
      </c>
      <c r="D15" s="348">
        <v>2000</v>
      </c>
      <c r="E15" s="519">
        <f t="shared" si="1"/>
        <v>0.1409</v>
      </c>
      <c r="F15" s="520" t="str">
        <f t="shared" si="0"/>
        <v>是</v>
      </c>
    </row>
    <row r="16" ht="37.5" customHeight="1" spans="1:6">
      <c r="A16" s="371" t="s">
        <v>30</v>
      </c>
      <c r="B16" s="316" t="s">
        <v>31</v>
      </c>
      <c r="C16" s="522">
        <v>1422</v>
      </c>
      <c r="D16" s="348">
        <v>1500</v>
      </c>
      <c r="E16" s="519">
        <f t="shared" si="1"/>
        <v>0.0549</v>
      </c>
      <c r="F16" s="520" t="str">
        <f t="shared" si="0"/>
        <v>是</v>
      </c>
    </row>
    <row r="17" ht="37.5" customHeight="1" spans="1:6">
      <c r="A17" s="371" t="s">
        <v>32</v>
      </c>
      <c r="B17" s="316" t="s">
        <v>33</v>
      </c>
      <c r="C17" s="522">
        <v>1847</v>
      </c>
      <c r="D17" s="348">
        <v>2000</v>
      </c>
      <c r="E17" s="519">
        <f t="shared" si="1"/>
        <v>0.0828</v>
      </c>
      <c r="F17" s="520" t="str">
        <f t="shared" si="0"/>
        <v>是</v>
      </c>
    </row>
    <row r="18" ht="37.5" customHeight="1" spans="1:6">
      <c r="A18" s="371" t="s">
        <v>34</v>
      </c>
      <c r="B18" s="316" t="s">
        <v>35</v>
      </c>
      <c r="C18" s="522">
        <v>9318</v>
      </c>
      <c r="D18" s="348">
        <v>9300</v>
      </c>
      <c r="E18" s="519">
        <f t="shared" si="1"/>
        <v>-0.0019</v>
      </c>
      <c r="F18" s="520" t="str">
        <f t="shared" si="0"/>
        <v>是</v>
      </c>
    </row>
    <row r="19" ht="37.5" customHeight="1" spans="1:6">
      <c r="A19" s="371" t="s">
        <v>36</v>
      </c>
      <c r="B19" s="316" t="s">
        <v>37</v>
      </c>
      <c r="C19" s="522">
        <v>3722</v>
      </c>
      <c r="D19" s="348">
        <v>4500</v>
      </c>
      <c r="E19" s="519">
        <f t="shared" si="1"/>
        <v>0.209</v>
      </c>
      <c r="F19" s="520" t="str">
        <f t="shared" si="0"/>
        <v>是</v>
      </c>
    </row>
    <row r="20" ht="37.5" customHeight="1" spans="1:6">
      <c r="A20" s="530" t="s">
        <v>38</v>
      </c>
      <c r="B20" s="316" t="s">
        <v>39</v>
      </c>
      <c r="C20" s="522">
        <v>25</v>
      </c>
      <c r="D20" s="348">
        <v>50</v>
      </c>
      <c r="E20" s="519">
        <f t="shared" si="1"/>
        <v>1</v>
      </c>
      <c r="F20" s="520" t="str">
        <f t="shared" si="0"/>
        <v>是</v>
      </c>
    </row>
    <row r="21" ht="37.5" customHeight="1" spans="1:6">
      <c r="A21" s="369" t="s">
        <v>40</v>
      </c>
      <c r="B21" s="488" t="s">
        <v>41</v>
      </c>
      <c r="C21" s="343">
        <f>SUM(C22:C29)</f>
        <v>61987</v>
      </c>
      <c r="D21" s="343">
        <f>SUM(D22:D29)</f>
        <v>47600</v>
      </c>
      <c r="E21" s="519">
        <f t="shared" si="1"/>
        <v>-0.2321</v>
      </c>
      <c r="F21" s="520" t="str">
        <f t="shared" si="0"/>
        <v>是</v>
      </c>
    </row>
    <row r="22" ht="37.5" customHeight="1" spans="1:6">
      <c r="A22" s="523" t="s">
        <v>42</v>
      </c>
      <c r="B22" s="316" t="s">
        <v>43</v>
      </c>
      <c r="C22" s="348">
        <v>14925</v>
      </c>
      <c r="D22" s="348">
        <v>9000</v>
      </c>
      <c r="E22" s="519">
        <f t="shared" si="1"/>
        <v>-0.397</v>
      </c>
      <c r="F22" s="520" t="str">
        <f t="shared" si="0"/>
        <v>是</v>
      </c>
    </row>
    <row r="23" ht="37.5" customHeight="1" spans="1:6">
      <c r="A23" s="371" t="s">
        <v>44</v>
      </c>
      <c r="B23" s="524" t="s">
        <v>45</v>
      </c>
      <c r="C23" s="348">
        <v>8871</v>
      </c>
      <c r="D23" s="348">
        <v>8000</v>
      </c>
      <c r="E23" s="519">
        <f t="shared" si="1"/>
        <v>-0.0982</v>
      </c>
      <c r="F23" s="520" t="str">
        <f t="shared" si="0"/>
        <v>是</v>
      </c>
    </row>
    <row r="24" ht="37.5" customHeight="1" spans="1:6">
      <c r="A24" s="371" t="s">
        <v>46</v>
      </c>
      <c r="B24" s="316" t="s">
        <v>47</v>
      </c>
      <c r="C24" s="348">
        <v>15125</v>
      </c>
      <c r="D24" s="348">
        <v>10000</v>
      </c>
      <c r="E24" s="519">
        <f t="shared" si="1"/>
        <v>-0.3388</v>
      </c>
      <c r="F24" s="520" t="str">
        <f t="shared" si="0"/>
        <v>是</v>
      </c>
    </row>
    <row r="25" ht="37.5" customHeight="1" spans="1:6">
      <c r="A25" s="371" t="s">
        <v>48</v>
      </c>
      <c r="B25" s="316" t="s">
        <v>49</v>
      </c>
      <c r="C25" s="348"/>
      <c r="D25" s="348"/>
      <c r="E25" s="519"/>
      <c r="F25" s="520" t="str">
        <f t="shared" si="0"/>
        <v>否</v>
      </c>
    </row>
    <row r="26" ht="37.5" customHeight="1" spans="1:6">
      <c r="A26" s="371" t="s">
        <v>50</v>
      </c>
      <c r="B26" s="316" t="s">
        <v>51</v>
      </c>
      <c r="C26" s="348">
        <v>22751</v>
      </c>
      <c r="D26" s="348">
        <v>20300</v>
      </c>
      <c r="E26" s="519">
        <f t="shared" si="1"/>
        <v>-0.1077</v>
      </c>
      <c r="F26" s="520" t="str">
        <f t="shared" si="0"/>
        <v>是</v>
      </c>
    </row>
    <row r="27" ht="37.5" customHeight="1" spans="1:6">
      <c r="A27" s="371" t="s">
        <v>52</v>
      </c>
      <c r="B27" s="316" t="s">
        <v>53</v>
      </c>
      <c r="C27" s="348"/>
      <c r="D27" s="348"/>
      <c r="E27" s="519"/>
      <c r="F27" s="520" t="str">
        <f t="shared" si="0"/>
        <v>否</v>
      </c>
    </row>
    <row r="28" ht="37.5" customHeight="1" spans="1:6">
      <c r="A28" s="371" t="s">
        <v>54</v>
      </c>
      <c r="B28" s="316" t="s">
        <v>55</v>
      </c>
      <c r="C28" s="348">
        <v>315</v>
      </c>
      <c r="D28" s="348">
        <v>300</v>
      </c>
      <c r="E28" s="519">
        <f t="shared" si="1"/>
        <v>-0.0476</v>
      </c>
      <c r="F28" s="520" t="str">
        <f t="shared" si="0"/>
        <v>是</v>
      </c>
    </row>
    <row r="29" ht="37.5" customHeight="1" spans="1:6">
      <c r="A29" s="371" t="s">
        <v>56</v>
      </c>
      <c r="B29" s="316" t="s">
        <v>57</v>
      </c>
      <c r="C29" s="348"/>
      <c r="D29" s="348"/>
      <c r="E29" s="519"/>
      <c r="F29" s="520" t="str">
        <f t="shared" si="0"/>
        <v>否</v>
      </c>
    </row>
    <row r="30" ht="37.5" customHeight="1" spans="1:6">
      <c r="A30" s="371"/>
      <c r="B30" s="316"/>
      <c r="C30" s="348"/>
      <c r="D30" s="348"/>
      <c r="E30" s="519"/>
      <c r="F30" s="520" t="str">
        <f t="shared" si="0"/>
        <v>是</v>
      </c>
    </row>
    <row r="31" s="509" customFormat="1" ht="37.5" customHeight="1" spans="1:6">
      <c r="A31" s="525"/>
      <c r="B31" s="486" t="s">
        <v>58</v>
      </c>
      <c r="C31" s="343">
        <f>SUM(C5,C21)</f>
        <v>190103</v>
      </c>
      <c r="D31" s="343">
        <f>SUM(D5,D21)</f>
        <v>201500</v>
      </c>
      <c r="E31" s="519">
        <f t="shared" si="1"/>
        <v>0.06</v>
      </c>
      <c r="F31" s="520" t="str">
        <f t="shared" si="0"/>
        <v>是</v>
      </c>
    </row>
    <row r="32" ht="37.5" customHeight="1" spans="1:6">
      <c r="A32" s="369">
        <v>105</v>
      </c>
      <c r="B32" s="314" t="s">
        <v>59</v>
      </c>
      <c r="C32" s="343">
        <v>128950</v>
      </c>
      <c r="D32" s="343">
        <v>53200</v>
      </c>
      <c r="E32" s="519">
        <f t="shared" si="1"/>
        <v>-0.5874</v>
      </c>
      <c r="F32" s="520" t="str">
        <f t="shared" si="0"/>
        <v>是</v>
      </c>
    </row>
    <row r="33" ht="37.5" customHeight="1" spans="1:6">
      <c r="A33" s="487">
        <v>110</v>
      </c>
      <c r="B33" s="488" t="s">
        <v>60</v>
      </c>
      <c r="C33" s="343">
        <f>SUM(C34:C36)</f>
        <v>366429</v>
      </c>
      <c r="D33" s="343">
        <f>SUM(D34:D35)</f>
        <v>334424</v>
      </c>
      <c r="E33" s="519">
        <f t="shared" si="1"/>
        <v>-0.0873</v>
      </c>
      <c r="F33" s="520" t="str">
        <f t="shared" si="0"/>
        <v>是</v>
      </c>
    </row>
    <row r="34" ht="37.5" customHeight="1" spans="1:6">
      <c r="A34" s="371">
        <v>11001</v>
      </c>
      <c r="B34" s="316" t="s">
        <v>61</v>
      </c>
      <c r="C34" s="348">
        <v>636</v>
      </c>
      <c r="D34" s="348">
        <v>6404</v>
      </c>
      <c r="E34" s="519">
        <f t="shared" si="1"/>
        <v>9.0692</v>
      </c>
      <c r="F34" s="520" t="str">
        <f t="shared" si="0"/>
        <v>是</v>
      </c>
    </row>
    <row r="35" ht="37.5" customHeight="1" spans="1:6">
      <c r="A35" s="371"/>
      <c r="B35" s="316" t="s">
        <v>62</v>
      </c>
      <c r="C35" s="348">
        <v>365793</v>
      </c>
      <c r="D35" s="348">
        <v>328020</v>
      </c>
      <c r="E35" s="519">
        <f t="shared" si="1"/>
        <v>-0.1033</v>
      </c>
      <c r="F35" s="520" t="str">
        <f t="shared" si="0"/>
        <v>是</v>
      </c>
    </row>
    <row r="36" ht="37.5" customHeight="1" spans="1:6">
      <c r="A36" s="371">
        <v>11008</v>
      </c>
      <c r="B36" s="316" t="s">
        <v>63</v>
      </c>
      <c r="C36" s="348"/>
      <c r="D36" s="348">
        <v>25610</v>
      </c>
      <c r="E36" s="519"/>
      <c r="F36" s="520" t="str">
        <f t="shared" si="0"/>
        <v>是</v>
      </c>
    </row>
    <row r="37" ht="37.5" customHeight="1" spans="1:6">
      <c r="A37" s="371">
        <v>11009</v>
      </c>
      <c r="B37" s="316" t="s">
        <v>64</v>
      </c>
      <c r="C37" s="348">
        <v>42106</v>
      </c>
      <c r="D37" s="348">
        <v>44700</v>
      </c>
      <c r="E37" s="519">
        <f t="shared" si="1"/>
        <v>0.0616</v>
      </c>
      <c r="F37" s="520" t="str">
        <f t="shared" si="0"/>
        <v>是</v>
      </c>
    </row>
    <row r="38" s="510" customFormat="1" ht="37.5" customHeight="1" spans="1:6">
      <c r="A38" s="526">
        <v>11013</v>
      </c>
      <c r="B38" s="320" t="s">
        <v>65</v>
      </c>
      <c r="C38" s="348"/>
      <c r="D38" s="348"/>
      <c r="E38" s="519"/>
      <c r="F38" s="520" t="str">
        <f t="shared" si="0"/>
        <v>否</v>
      </c>
    </row>
    <row r="39" s="510" customFormat="1" ht="37.5" customHeight="1" spans="1:6">
      <c r="A39" s="526">
        <v>11015</v>
      </c>
      <c r="B39" s="320" t="s">
        <v>66</v>
      </c>
      <c r="C39" s="348"/>
      <c r="D39" s="348">
        <v>4103</v>
      </c>
      <c r="E39" s="519"/>
      <c r="F39" s="520" t="str">
        <f t="shared" si="0"/>
        <v>是</v>
      </c>
    </row>
    <row r="40" ht="37.5" customHeight="1" spans="1:6">
      <c r="A40" s="527"/>
      <c r="B40" s="528" t="s">
        <v>67</v>
      </c>
      <c r="C40" s="343">
        <f>SUM(C33+C32+C31+C37+C39)</f>
        <v>727588</v>
      </c>
      <c r="D40" s="343">
        <f>SUM(D33+D32+D31+D36+D37+D39)</f>
        <v>663537</v>
      </c>
      <c r="E40" s="519">
        <f t="shared" si="1"/>
        <v>-0.088</v>
      </c>
      <c r="F40" s="520" t="str">
        <f t="shared" si="0"/>
        <v>是</v>
      </c>
    </row>
    <row r="41" spans="3:4">
      <c r="C41" s="529"/>
      <c r="D41" s="529"/>
    </row>
    <row r="42" spans="4:4">
      <c r="D42" s="529"/>
    </row>
    <row r="43" spans="3:4">
      <c r="C43" s="529"/>
      <c r="D43" s="529"/>
    </row>
    <row r="44" spans="4:4">
      <c r="D44" s="529"/>
    </row>
    <row r="45" spans="3:4">
      <c r="C45" s="529"/>
      <c r="D45" s="529"/>
    </row>
    <row r="46" spans="3:4">
      <c r="C46" s="529"/>
      <c r="D46" s="529"/>
    </row>
    <row r="47" spans="4:4">
      <c r="D47" s="529"/>
    </row>
    <row r="48" spans="3:4">
      <c r="C48" s="529"/>
      <c r="D48" s="529"/>
    </row>
    <row r="49" spans="3:4">
      <c r="C49" s="529"/>
      <c r="D49" s="529"/>
    </row>
    <row r="50" spans="3:4">
      <c r="C50" s="529"/>
      <c r="D50" s="529"/>
    </row>
    <row r="51" spans="3:4">
      <c r="C51" s="529"/>
      <c r="D51" s="529"/>
    </row>
    <row r="52" spans="4:4">
      <c r="D52" s="529"/>
    </row>
    <row r="53" spans="3:4">
      <c r="C53" s="529"/>
      <c r="D53" s="529"/>
    </row>
  </sheetData>
  <mergeCells count="1">
    <mergeCell ref="B2:E2"/>
  </mergeCells>
  <conditionalFormatting sqref="E3">
    <cfRule type="cellIs" dxfId="0" priority="38" stopIfTrue="1" operator="lessThanOrEqual">
      <formula>-1</formula>
    </cfRule>
  </conditionalFormatting>
  <conditionalFormatting sqref="C5">
    <cfRule type="expression" dxfId="1" priority="33" stopIfTrue="1">
      <formula>"len($A:$A)=3"</formula>
    </cfRule>
  </conditionalFormatting>
  <conditionalFormatting sqref="D5">
    <cfRule type="expression" dxfId="1" priority="22" stopIfTrue="1">
      <formula>"len($A:$A)=3"</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39">
    <cfRule type="expression" dxfId="1" priority="21" stopIfTrue="1">
      <formula>"len($A:$A)=3"</formula>
    </cfRule>
  </conditionalFormatting>
  <conditionalFormatting sqref="B8:B9">
    <cfRule type="expression" dxfId="1" priority="52" stopIfTrue="1">
      <formula>"len($A:$A)=3"</formula>
    </cfRule>
  </conditionalFormatting>
  <conditionalFormatting sqref="B33:B35">
    <cfRule type="expression" dxfId="1" priority="13" stopIfTrue="1">
      <formula>"len($A:$A)=3"</formula>
    </cfRule>
  </conditionalFormatting>
  <conditionalFormatting sqref="B38:B40">
    <cfRule type="expression" dxfId="1" priority="7" stopIfTrue="1">
      <formula>"len($A:$A)=3"</formula>
    </cfRule>
    <cfRule type="expression" dxfId="1" priority="8" stopIfTrue="1">
      <formula>"len($A:$A)=3"</formula>
    </cfRule>
  </conditionalFormatting>
  <conditionalFormatting sqref="C34:C35">
    <cfRule type="expression" dxfId="1" priority="27" stopIfTrue="1">
      <formula>"len($A:$A)=3"</formula>
    </cfRule>
  </conditionalFormatting>
  <conditionalFormatting sqref="C36:C37">
    <cfRule type="expression" dxfId="1" priority="25" stopIfTrue="1">
      <formula>"len($A:$A)=3"</formula>
    </cfRule>
  </conditionalFormatting>
  <conditionalFormatting sqref="D34:D35">
    <cfRule type="expression" dxfId="1" priority="16" stopIfTrue="1">
      <formula>"len($A:$A)=3"</formula>
    </cfRule>
  </conditionalFormatting>
  <conditionalFormatting sqref="D36:D37">
    <cfRule type="expression" dxfId="1" priority="14" stopIfTrue="1">
      <formula>"len($A:$A)=3"</formula>
    </cfRule>
  </conditionalFormatting>
  <conditionalFormatting sqref="D38:D39">
    <cfRule type="expression" dxfId="1" priority="24" stopIfTrue="1">
      <formula>"len($A:$A)=3"</formula>
    </cfRule>
  </conditionalFormatting>
  <conditionalFormatting sqref="F5:F40">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40 B32">
    <cfRule type="expression" dxfId="1" priority="58" stopIfTrue="1">
      <formula>"len($A:$A)=3"</formula>
    </cfRule>
  </conditionalFormatting>
  <conditionalFormatting sqref="C5 C10:C30">
    <cfRule type="expression" dxfId="1" priority="30" stopIfTrue="1">
      <formula>"len($A:$A)=3"</formula>
    </cfRule>
  </conditionalFormatting>
  <conditionalFormatting sqref="D5 D10:D30">
    <cfRule type="expression" dxfId="1" priority="19" stopIfTrue="1">
      <formula>"len($A:$A)=3"</formula>
    </cfRule>
  </conditionalFormatting>
  <conditionalFormatting sqref="C32:C33 C34:D35 D33">
    <cfRule type="expression" dxfId="1" priority="34" stopIfTrue="1">
      <formula>"len($A:$A)=3"</formula>
    </cfRule>
  </conditionalFormatting>
  <conditionalFormatting sqref="D32 D34:D35">
    <cfRule type="expression" dxfId="1" priority="23" stopIfTrue="1">
      <formula>"len($A:$A)=3"</formula>
    </cfRule>
  </conditionalFormatting>
  <conditionalFormatting sqref="A33:B35 B39:B40">
    <cfRule type="expression" dxfId="1" priority="12" stopIfTrue="1">
      <formula>"len($A:$A)=3"</formula>
    </cfRule>
  </conditionalFormatting>
  <conditionalFormatting sqref="C33:D35">
    <cfRule type="expression" dxfId="1" priority="28" stopIfTrue="1">
      <formula>"len($A:$A)=3"</formula>
    </cfRule>
  </conditionalFormatting>
  <conditionalFormatting sqref="A34:B35">
    <cfRule type="expression" dxfId="1" priority="11" stopIfTrue="1">
      <formula>"len($A:$A)=3"</formula>
    </cfRule>
  </conditionalFormatting>
  <conditionalFormatting sqref="B40 A36:D36">
    <cfRule type="expression" dxfId="1" priority="56" stopIfTrue="1">
      <formula>"len($A:$A)=3"</formula>
    </cfRule>
  </conditionalFormatting>
  <conditionalFormatting sqref="A36:B37">
    <cfRule type="expression" dxfId="1" priority="9" stopIfTrue="1">
      <formula>"len($A:$A)=3"</formula>
    </cfRule>
  </conditionalFormatting>
  <conditionalFormatting sqref="C38:C40 D40">
    <cfRule type="expression" dxfId="1" priority="35" stopIfTrue="1">
      <formula>"len($A:$A)=3"</formula>
    </cfRule>
  </conditionalFormatting>
  <conditionalFormatting sqref="C39:C40 D40">
    <cfRule type="expression" dxfId="1" priority="3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7"/>
  <sheetViews>
    <sheetView showGridLines="0" showZeros="0" view="pageBreakPreview" zoomScale="80" zoomScaleNormal="115" workbookViewId="0">
      <pane ySplit="3" topLeftCell="A207" activePane="bottomLeft" state="frozen"/>
      <selection/>
      <selection pane="bottomLeft" activeCell="K216" sqref="K216"/>
    </sheetView>
  </sheetViews>
  <sheetFormatPr defaultColWidth="9" defaultRowHeight="14.25" outlineLevelCol="6"/>
  <cols>
    <col min="1" max="1" width="21.5" style="284" customWidth="1"/>
    <col min="2" max="2" width="50.75" style="284" customWidth="1"/>
    <col min="3" max="4" width="20.625" style="284" customWidth="1"/>
    <col min="5" max="5" width="20.625" style="355" customWidth="1"/>
    <col min="6" max="6" width="3.75" style="287" customWidth="1"/>
    <col min="7" max="16384" width="9" style="284"/>
  </cols>
  <sheetData>
    <row r="1" ht="45" customHeight="1" spans="2:5">
      <c r="B1" s="285" t="s">
        <v>2535</v>
      </c>
      <c r="C1" s="285"/>
      <c r="D1" s="285"/>
      <c r="E1" s="286"/>
    </row>
    <row r="2" s="288" customFormat="1" ht="20.1" customHeight="1" spans="2:6">
      <c r="B2" s="289"/>
      <c r="C2" s="289"/>
      <c r="D2" s="289"/>
      <c r="E2" s="290" t="s">
        <v>1</v>
      </c>
      <c r="F2" s="291"/>
    </row>
    <row r="3" s="297" customFormat="1" ht="45" customHeight="1" spans="1:7">
      <c r="A3" s="292" t="s">
        <v>2</v>
      </c>
      <c r="B3" s="293" t="s">
        <v>3</v>
      </c>
      <c r="C3" s="294" t="s">
        <v>4</v>
      </c>
      <c r="D3" s="294" t="s">
        <v>5</v>
      </c>
      <c r="E3" s="295" t="s">
        <v>6</v>
      </c>
      <c r="F3" s="296" t="s">
        <v>7</v>
      </c>
      <c r="G3" s="297" t="s">
        <v>135</v>
      </c>
    </row>
    <row r="4" ht="38.1" customHeight="1" spans="1:7">
      <c r="A4" s="298" t="s">
        <v>81</v>
      </c>
      <c r="B4" s="299" t="s">
        <v>2536</v>
      </c>
      <c r="C4" s="336">
        <f>C5+C11</f>
        <v>22</v>
      </c>
      <c r="D4" s="336"/>
      <c r="E4" s="356">
        <f>(D4-C4)/C4</f>
        <v>-1</v>
      </c>
      <c r="F4" s="301" t="str">
        <f t="shared" ref="F4:F67" si="0">IF(LEN(A4)=3,"是",IF(B4&lt;&gt;"",IF(SUM(C4:D4)&lt;&gt;0,"是","否"),"是"))</f>
        <v>是</v>
      </c>
      <c r="G4" s="284" t="str">
        <f t="shared" ref="G4:G67" si="1">IF(LEN(A4)=3,"类",IF(LEN(A4)=5,"款","项"))</f>
        <v>类</v>
      </c>
    </row>
    <row r="5" ht="38.1" customHeight="1" spans="1:7">
      <c r="A5" s="303" t="s">
        <v>2537</v>
      </c>
      <c r="B5" s="302" t="s">
        <v>2538</v>
      </c>
      <c r="C5" s="339">
        <v>22</v>
      </c>
      <c r="D5" s="339"/>
      <c r="E5" s="356">
        <f>(D5-C5)/C5</f>
        <v>-1</v>
      </c>
      <c r="F5" s="301" t="str">
        <f t="shared" si="0"/>
        <v>是</v>
      </c>
      <c r="G5" s="284" t="str">
        <f t="shared" si="1"/>
        <v>款</v>
      </c>
    </row>
    <row r="6" ht="38.1" customHeight="1" spans="1:7">
      <c r="A6" s="303" t="s">
        <v>2539</v>
      </c>
      <c r="B6" s="304" t="s">
        <v>2540</v>
      </c>
      <c r="C6" s="305">
        <v>2</v>
      </c>
      <c r="D6" s="305"/>
      <c r="E6" s="259">
        <f t="shared" ref="E6:E67" si="2">IF(C6&gt;0,D6/C6-1,IF(C6&lt;0,-(D6/C6-1),""))</f>
        <v>-1</v>
      </c>
      <c r="F6" s="301" t="str">
        <f t="shared" si="0"/>
        <v>是</v>
      </c>
      <c r="G6" s="284" t="str">
        <f t="shared" si="1"/>
        <v>项</v>
      </c>
    </row>
    <row r="7" ht="38.1" customHeight="1" spans="1:7">
      <c r="A7" s="303" t="s">
        <v>2541</v>
      </c>
      <c r="B7" s="304" t="s">
        <v>2542</v>
      </c>
      <c r="C7" s="305">
        <v>20</v>
      </c>
      <c r="D7" s="305"/>
      <c r="E7" s="259">
        <f t="shared" si="2"/>
        <v>-1</v>
      </c>
      <c r="F7" s="301" t="str">
        <f t="shared" si="0"/>
        <v>是</v>
      </c>
      <c r="G7" s="284" t="str">
        <f t="shared" si="1"/>
        <v>项</v>
      </c>
    </row>
    <row r="8" ht="38.1" customHeight="1" spans="1:7">
      <c r="A8" s="303" t="s">
        <v>2543</v>
      </c>
      <c r="B8" s="304" t="s">
        <v>2544</v>
      </c>
      <c r="C8" s="305"/>
      <c r="D8" s="305"/>
      <c r="E8" s="259" t="str">
        <f t="shared" si="2"/>
        <v/>
      </c>
      <c r="F8" s="301" t="str">
        <f t="shared" si="0"/>
        <v>否</v>
      </c>
      <c r="G8" s="284" t="str">
        <f t="shared" si="1"/>
        <v>项</v>
      </c>
    </row>
    <row r="9" s="280" customFormat="1" ht="38.1" customHeight="1" spans="1:7">
      <c r="A9" s="303" t="s">
        <v>2545</v>
      </c>
      <c r="B9" s="304" t="s">
        <v>2546</v>
      </c>
      <c r="C9" s="305">
        <v>0</v>
      </c>
      <c r="D9" s="305">
        <v>0</v>
      </c>
      <c r="E9" s="259" t="str">
        <f t="shared" si="2"/>
        <v/>
      </c>
      <c r="F9" s="301" t="str">
        <f t="shared" si="0"/>
        <v>否</v>
      </c>
      <c r="G9" s="284" t="str">
        <f t="shared" si="1"/>
        <v>项</v>
      </c>
    </row>
    <row r="10" ht="38.1" customHeight="1" spans="1:7">
      <c r="A10" s="303" t="s">
        <v>2547</v>
      </c>
      <c r="B10" s="304" t="s">
        <v>2548</v>
      </c>
      <c r="C10" s="305"/>
      <c r="D10" s="305"/>
      <c r="E10" s="259" t="str">
        <f t="shared" si="2"/>
        <v/>
      </c>
      <c r="F10" s="301" t="str">
        <f t="shared" si="0"/>
        <v>否</v>
      </c>
      <c r="G10" s="284" t="str">
        <f t="shared" si="1"/>
        <v>项</v>
      </c>
    </row>
    <row r="11" ht="38.1" customHeight="1" spans="1:7">
      <c r="A11" s="303" t="s">
        <v>2549</v>
      </c>
      <c r="B11" s="302" t="s">
        <v>2550</v>
      </c>
      <c r="C11" s="339"/>
      <c r="D11" s="339"/>
      <c r="E11" s="356"/>
      <c r="F11" s="301" t="str">
        <f t="shared" si="0"/>
        <v>否</v>
      </c>
      <c r="G11" s="284" t="str">
        <f t="shared" si="1"/>
        <v>款</v>
      </c>
    </row>
    <row r="12" s="280" customFormat="1" ht="38.1" customHeight="1" spans="1:7">
      <c r="A12" s="303" t="s">
        <v>2551</v>
      </c>
      <c r="B12" s="304" t="s">
        <v>2552</v>
      </c>
      <c r="C12" s="305">
        <v>0</v>
      </c>
      <c r="D12" s="305">
        <v>0</v>
      </c>
      <c r="E12" s="259" t="str">
        <f t="shared" si="2"/>
        <v/>
      </c>
      <c r="F12" s="301" t="str">
        <f t="shared" si="0"/>
        <v>否</v>
      </c>
      <c r="G12" s="284" t="str">
        <f t="shared" si="1"/>
        <v>项</v>
      </c>
    </row>
    <row r="13" ht="38.1" customHeight="1" spans="1:7">
      <c r="A13" s="303" t="s">
        <v>2553</v>
      </c>
      <c r="B13" s="304" t="s">
        <v>2554</v>
      </c>
      <c r="C13" s="305">
        <v>0</v>
      </c>
      <c r="D13" s="305">
        <v>0</v>
      </c>
      <c r="E13" s="259" t="str">
        <f t="shared" si="2"/>
        <v/>
      </c>
      <c r="F13" s="301" t="str">
        <f t="shared" si="0"/>
        <v>否</v>
      </c>
      <c r="G13" s="284" t="str">
        <f t="shared" si="1"/>
        <v>项</v>
      </c>
    </row>
    <row r="14" s="280" customFormat="1" ht="38.1" customHeight="1" spans="1:7">
      <c r="A14" s="303" t="s">
        <v>2555</v>
      </c>
      <c r="B14" s="304" t="s">
        <v>2556</v>
      </c>
      <c r="C14" s="305">
        <v>0</v>
      </c>
      <c r="D14" s="305"/>
      <c r="E14" s="259" t="str">
        <f t="shared" si="2"/>
        <v/>
      </c>
      <c r="F14" s="301" t="str">
        <f t="shared" si="0"/>
        <v>否</v>
      </c>
      <c r="G14" s="284" t="str">
        <f t="shared" si="1"/>
        <v>项</v>
      </c>
    </row>
    <row r="15" ht="38.1" customHeight="1" spans="1:7">
      <c r="A15" s="303" t="s">
        <v>2557</v>
      </c>
      <c r="B15" s="304" t="s">
        <v>2558</v>
      </c>
      <c r="C15" s="305"/>
      <c r="D15" s="305"/>
      <c r="E15" s="259" t="str">
        <f t="shared" si="2"/>
        <v/>
      </c>
      <c r="F15" s="301" t="str">
        <f t="shared" si="0"/>
        <v>否</v>
      </c>
      <c r="G15" s="284" t="str">
        <f t="shared" si="1"/>
        <v>项</v>
      </c>
    </row>
    <row r="16" ht="38.1" customHeight="1" spans="1:7">
      <c r="A16" s="303" t="s">
        <v>2559</v>
      </c>
      <c r="B16" s="304" t="s">
        <v>2560</v>
      </c>
      <c r="C16" s="305">
        <v>0</v>
      </c>
      <c r="D16" s="305"/>
      <c r="E16" s="259" t="str">
        <f t="shared" si="2"/>
        <v/>
      </c>
      <c r="F16" s="301" t="str">
        <f t="shared" si="0"/>
        <v>否</v>
      </c>
      <c r="G16" s="284" t="str">
        <f t="shared" si="1"/>
        <v>项</v>
      </c>
    </row>
    <row r="17" s="280" customFormat="1" ht="38.1" customHeight="1" spans="1:7">
      <c r="A17" s="303" t="s">
        <v>2561</v>
      </c>
      <c r="B17" s="304" t="s">
        <v>2562</v>
      </c>
      <c r="C17" s="305">
        <f>SUM(C18:C19)</f>
        <v>0</v>
      </c>
      <c r="D17" s="305">
        <f>SUM(D18:D19)</f>
        <v>0</v>
      </c>
      <c r="E17" s="259" t="str">
        <f t="shared" si="2"/>
        <v/>
      </c>
      <c r="F17" s="301" t="str">
        <f t="shared" si="0"/>
        <v>否</v>
      </c>
      <c r="G17" s="284" t="str">
        <f t="shared" si="1"/>
        <v>款</v>
      </c>
    </row>
    <row r="18" s="280" customFormat="1" ht="38.1" customHeight="1" spans="1:7">
      <c r="A18" s="303" t="s">
        <v>2563</v>
      </c>
      <c r="B18" s="304" t="s">
        <v>2564</v>
      </c>
      <c r="C18" s="305">
        <v>0</v>
      </c>
      <c r="D18" s="305">
        <v>0</v>
      </c>
      <c r="E18" s="259" t="str">
        <f t="shared" si="2"/>
        <v/>
      </c>
      <c r="F18" s="301" t="str">
        <f t="shared" si="0"/>
        <v>否</v>
      </c>
      <c r="G18" s="284" t="str">
        <f t="shared" si="1"/>
        <v>项</v>
      </c>
    </row>
    <row r="19" s="280" customFormat="1" ht="38.1" customHeight="1" spans="1:7">
      <c r="A19" s="303" t="s">
        <v>2565</v>
      </c>
      <c r="B19" s="304" t="s">
        <v>2566</v>
      </c>
      <c r="C19" s="305">
        <v>0</v>
      </c>
      <c r="D19" s="305">
        <v>0</v>
      </c>
      <c r="E19" s="259" t="str">
        <f t="shared" si="2"/>
        <v/>
      </c>
      <c r="F19" s="301" t="str">
        <f t="shared" si="0"/>
        <v>否</v>
      </c>
      <c r="G19" s="284" t="str">
        <f t="shared" si="1"/>
        <v>项</v>
      </c>
    </row>
    <row r="20" ht="38.1" customHeight="1" spans="1:7">
      <c r="A20" s="298" t="s">
        <v>83</v>
      </c>
      <c r="B20" s="299" t="s">
        <v>2567</v>
      </c>
      <c r="C20" s="336">
        <v>754</v>
      </c>
      <c r="D20" s="336"/>
      <c r="E20" s="356">
        <f t="shared" ref="E20:E21" si="3">(D20-C20)/C20</f>
        <v>-1</v>
      </c>
      <c r="F20" s="301" t="str">
        <f t="shared" si="0"/>
        <v>是</v>
      </c>
      <c r="G20" s="284" t="str">
        <f t="shared" si="1"/>
        <v>类</v>
      </c>
    </row>
    <row r="21" ht="38.1" customHeight="1" spans="1:7">
      <c r="A21" s="303" t="s">
        <v>2568</v>
      </c>
      <c r="B21" s="302" t="s">
        <v>2569</v>
      </c>
      <c r="C21" s="339">
        <v>754</v>
      </c>
      <c r="D21" s="339"/>
      <c r="E21" s="356">
        <f t="shared" si="3"/>
        <v>-1</v>
      </c>
      <c r="F21" s="301" t="str">
        <f t="shared" si="0"/>
        <v>是</v>
      </c>
      <c r="G21" s="284" t="str">
        <f t="shared" si="1"/>
        <v>款</v>
      </c>
    </row>
    <row r="22" ht="38.1" customHeight="1" spans="1:7">
      <c r="A22" s="303" t="s">
        <v>2570</v>
      </c>
      <c r="B22" s="304" t="s">
        <v>2571</v>
      </c>
      <c r="C22" s="305">
        <v>564</v>
      </c>
      <c r="D22" s="305"/>
      <c r="E22" s="259">
        <f t="shared" si="2"/>
        <v>-1</v>
      </c>
      <c r="F22" s="301" t="str">
        <f t="shared" si="0"/>
        <v>是</v>
      </c>
      <c r="G22" s="284" t="str">
        <f t="shared" si="1"/>
        <v>项</v>
      </c>
    </row>
    <row r="23" ht="38.1" customHeight="1" spans="1:7">
      <c r="A23" s="303" t="s">
        <v>2572</v>
      </c>
      <c r="B23" s="304" t="s">
        <v>2573</v>
      </c>
      <c r="C23" s="305">
        <v>190</v>
      </c>
      <c r="D23" s="305"/>
      <c r="E23" s="259">
        <f t="shared" si="2"/>
        <v>-1</v>
      </c>
      <c r="F23" s="301" t="str">
        <f t="shared" si="0"/>
        <v>是</v>
      </c>
      <c r="G23" s="284" t="str">
        <f t="shared" si="1"/>
        <v>项</v>
      </c>
    </row>
    <row r="24" ht="38.1" customHeight="1" spans="1:7">
      <c r="A24" s="303" t="s">
        <v>2574</v>
      </c>
      <c r="B24" s="304" t="s">
        <v>2575</v>
      </c>
      <c r="C24" s="305"/>
      <c r="D24" s="305"/>
      <c r="E24" s="259" t="str">
        <f t="shared" si="2"/>
        <v/>
      </c>
      <c r="F24" s="301" t="str">
        <f t="shared" si="0"/>
        <v>否</v>
      </c>
      <c r="G24" s="284" t="str">
        <f t="shared" si="1"/>
        <v>项</v>
      </c>
    </row>
    <row r="25" ht="38.1" customHeight="1" spans="1:7">
      <c r="A25" s="303" t="s">
        <v>2576</v>
      </c>
      <c r="B25" s="302" t="s">
        <v>2577</v>
      </c>
      <c r="C25" s="339"/>
      <c r="D25" s="339"/>
      <c r="E25" s="356"/>
      <c r="F25" s="301" t="str">
        <f t="shared" si="0"/>
        <v>否</v>
      </c>
      <c r="G25" s="284" t="str">
        <f t="shared" si="1"/>
        <v>款</v>
      </c>
    </row>
    <row r="26" s="280" customFormat="1" ht="38.1" customHeight="1" spans="1:7">
      <c r="A26" s="303" t="s">
        <v>2578</v>
      </c>
      <c r="B26" s="304" t="s">
        <v>2571</v>
      </c>
      <c r="C26" s="305">
        <v>0</v>
      </c>
      <c r="D26" s="305"/>
      <c r="E26" s="259" t="str">
        <f t="shared" si="2"/>
        <v/>
      </c>
      <c r="F26" s="301" t="str">
        <f t="shared" si="0"/>
        <v>否</v>
      </c>
      <c r="G26" s="284" t="str">
        <f t="shared" si="1"/>
        <v>项</v>
      </c>
    </row>
    <row r="27" ht="38.1" customHeight="1" spans="1:7">
      <c r="A27" s="303" t="s">
        <v>2579</v>
      </c>
      <c r="B27" s="304" t="s">
        <v>2573</v>
      </c>
      <c r="C27" s="305"/>
      <c r="D27" s="305"/>
      <c r="E27" s="259" t="str">
        <f t="shared" si="2"/>
        <v/>
      </c>
      <c r="F27" s="301" t="str">
        <f t="shared" si="0"/>
        <v>否</v>
      </c>
      <c r="G27" s="284" t="str">
        <f t="shared" si="1"/>
        <v>项</v>
      </c>
    </row>
    <row r="28" ht="38.1" customHeight="1" spans="1:7">
      <c r="A28" s="303" t="s">
        <v>2580</v>
      </c>
      <c r="B28" s="304" t="s">
        <v>2581</v>
      </c>
      <c r="C28" s="305"/>
      <c r="D28" s="305"/>
      <c r="E28" s="259" t="str">
        <f t="shared" si="2"/>
        <v/>
      </c>
      <c r="F28" s="301" t="str">
        <f t="shared" si="0"/>
        <v>否</v>
      </c>
      <c r="G28" s="284" t="str">
        <f t="shared" si="1"/>
        <v>项</v>
      </c>
    </row>
    <row r="29" s="279" customFormat="1" ht="38.1" customHeight="1" spans="1:7">
      <c r="A29" s="303" t="s">
        <v>2582</v>
      </c>
      <c r="B29" s="302" t="s">
        <v>2583</v>
      </c>
      <c r="C29" s="339"/>
      <c r="D29" s="339"/>
      <c r="E29" s="356"/>
      <c r="F29" s="301" t="str">
        <f t="shared" si="0"/>
        <v>否</v>
      </c>
      <c r="G29" s="284" t="str">
        <f t="shared" si="1"/>
        <v>款</v>
      </c>
    </row>
    <row r="30" s="280" customFormat="1" ht="38.1" customHeight="1" spans="1:7">
      <c r="A30" s="303" t="s">
        <v>2584</v>
      </c>
      <c r="B30" s="304" t="s">
        <v>2573</v>
      </c>
      <c r="C30" s="305">
        <v>0</v>
      </c>
      <c r="D30" s="305">
        <v>0</v>
      </c>
      <c r="E30" s="259" t="str">
        <f t="shared" si="2"/>
        <v/>
      </c>
      <c r="F30" s="301" t="str">
        <f t="shared" si="0"/>
        <v>否</v>
      </c>
      <c r="G30" s="284" t="str">
        <f t="shared" si="1"/>
        <v>项</v>
      </c>
    </row>
    <row r="31" s="280" customFormat="1" ht="38.1" customHeight="1" spans="1:7">
      <c r="A31" s="303" t="s">
        <v>2585</v>
      </c>
      <c r="B31" s="304" t="s">
        <v>2586</v>
      </c>
      <c r="C31" s="305">
        <v>0</v>
      </c>
      <c r="D31" s="305"/>
      <c r="E31" s="259" t="str">
        <f t="shared" si="2"/>
        <v/>
      </c>
      <c r="F31" s="301" t="str">
        <f t="shared" si="0"/>
        <v>否</v>
      </c>
      <c r="G31" s="284" t="str">
        <f t="shared" si="1"/>
        <v>项</v>
      </c>
    </row>
    <row r="32" ht="38.1" customHeight="1" spans="1:7">
      <c r="A32" s="298" t="s">
        <v>87</v>
      </c>
      <c r="B32" s="299" t="s">
        <v>2587</v>
      </c>
      <c r="C32" s="336"/>
      <c r="D32" s="336"/>
      <c r="E32" s="356"/>
      <c r="F32" s="301" t="str">
        <f t="shared" si="0"/>
        <v>是</v>
      </c>
      <c r="G32" s="284" t="str">
        <f t="shared" si="1"/>
        <v>类</v>
      </c>
    </row>
    <row r="33" ht="38.1" customHeight="1" spans="1:7">
      <c r="A33" s="303" t="s">
        <v>2588</v>
      </c>
      <c r="B33" s="302" t="s">
        <v>2589</v>
      </c>
      <c r="C33" s="339"/>
      <c r="D33" s="339"/>
      <c r="E33" s="356"/>
      <c r="F33" s="301" t="str">
        <f t="shared" si="0"/>
        <v>否</v>
      </c>
      <c r="G33" s="284" t="str">
        <f t="shared" si="1"/>
        <v>款</v>
      </c>
    </row>
    <row r="34" s="280" customFormat="1" ht="38.1" customHeight="1" spans="1:7">
      <c r="A34" s="303">
        <v>2116001</v>
      </c>
      <c r="B34" s="304" t="s">
        <v>2590</v>
      </c>
      <c r="C34" s="305"/>
      <c r="D34" s="305">
        <v>0</v>
      </c>
      <c r="E34" s="259" t="str">
        <f t="shared" si="2"/>
        <v/>
      </c>
      <c r="F34" s="301" t="str">
        <f t="shared" si="0"/>
        <v>否</v>
      </c>
      <c r="G34" s="284" t="str">
        <f t="shared" si="1"/>
        <v>项</v>
      </c>
    </row>
    <row r="35" s="280" customFormat="1" ht="38.1" customHeight="1" spans="1:7">
      <c r="A35" s="303">
        <v>2116002</v>
      </c>
      <c r="B35" s="304" t="s">
        <v>2591</v>
      </c>
      <c r="C35" s="305"/>
      <c r="D35" s="305">
        <v>0</v>
      </c>
      <c r="E35" s="259" t="str">
        <f t="shared" si="2"/>
        <v/>
      </c>
      <c r="F35" s="301" t="str">
        <f t="shared" si="0"/>
        <v>否</v>
      </c>
      <c r="G35" s="284" t="str">
        <f t="shared" si="1"/>
        <v>项</v>
      </c>
    </row>
    <row r="36" s="280" customFormat="1" ht="38.1" customHeight="1" spans="1:7">
      <c r="A36" s="303">
        <v>2116003</v>
      </c>
      <c r="B36" s="304" t="s">
        <v>2592</v>
      </c>
      <c r="C36" s="305">
        <v>0</v>
      </c>
      <c r="D36" s="305">
        <v>0</v>
      </c>
      <c r="E36" s="259" t="str">
        <f t="shared" si="2"/>
        <v/>
      </c>
      <c r="F36" s="301" t="str">
        <f t="shared" si="0"/>
        <v>否</v>
      </c>
      <c r="G36" s="284" t="str">
        <f t="shared" si="1"/>
        <v>项</v>
      </c>
    </row>
    <row r="37" s="279" customFormat="1" ht="38.1" customHeight="1" spans="1:7">
      <c r="A37" s="303">
        <v>2116099</v>
      </c>
      <c r="B37" s="304" t="s">
        <v>2593</v>
      </c>
      <c r="C37" s="305">
        <v>0</v>
      </c>
      <c r="D37" s="305"/>
      <c r="E37" s="259" t="str">
        <f t="shared" si="2"/>
        <v/>
      </c>
      <c r="F37" s="301" t="str">
        <f t="shared" si="0"/>
        <v>否</v>
      </c>
      <c r="G37" s="284" t="str">
        <f t="shared" si="1"/>
        <v>项</v>
      </c>
    </row>
    <row r="38" s="280" customFormat="1" ht="38.1" customHeight="1" spans="1:7">
      <c r="A38" s="303">
        <v>21161</v>
      </c>
      <c r="B38" s="304" t="s">
        <v>2594</v>
      </c>
      <c r="C38" s="305">
        <f>SUM(C39:C42)</f>
        <v>0</v>
      </c>
      <c r="D38" s="305">
        <f>SUM(D39:D42)</f>
        <v>0</v>
      </c>
      <c r="E38" s="259" t="str">
        <f t="shared" si="2"/>
        <v/>
      </c>
      <c r="F38" s="301" t="str">
        <f t="shared" si="0"/>
        <v>否</v>
      </c>
      <c r="G38" s="284" t="str">
        <f t="shared" si="1"/>
        <v>款</v>
      </c>
    </row>
    <row r="39" ht="38.1" customHeight="1" spans="1:7">
      <c r="A39" s="303">
        <v>2116101</v>
      </c>
      <c r="B39" s="304" t="s">
        <v>2595</v>
      </c>
      <c r="C39" s="305">
        <v>0</v>
      </c>
      <c r="D39" s="305">
        <v>0</v>
      </c>
      <c r="E39" s="259" t="str">
        <f t="shared" si="2"/>
        <v/>
      </c>
      <c r="F39" s="301" t="str">
        <f t="shared" si="0"/>
        <v>否</v>
      </c>
      <c r="G39" s="284" t="str">
        <f t="shared" si="1"/>
        <v>项</v>
      </c>
    </row>
    <row r="40" ht="38.1" customHeight="1" spans="1:7">
      <c r="A40" s="303">
        <v>2116102</v>
      </c>
      <c r="B40" s="304" t="s">
        <v>2596</v>
      </c>
      <c r="C40" s="305">
        <v>0</v>
      </c>
      <c r="D40" s="305">
        <v>0</v>
      </c>
      <c r="E40" s="259" t="str">
        <f t="shared" si="2"/>
        <v/>
      </c>
      <c r="F40" s="301" t="str">
        <f t="shared" si="0"/>
        <v>否</v>
      </c>
      <c r="G40" s="284" t="str">
        <f t="shared" si="1"/>
        <v>项</v>
      </c>
    </row>
    <row r="41" ht="38.1" customHeight="1" spans="1:7">
      <c r="A41" s="303">
        <v>2116103</v>
      </c>
      <c r="B41" s="304" t="s">
        <v>2597</v>
      </c>
      <c r="C41" s="305">
        <v>0</v>
      </c>
      <c r="D41" s="305">
        <v>0</v>
      </c>
      <c r="E41" s="259" t="str">
        <f t="shared" si="2"/>
        <v/>
      </c>
      <c r="F41" s="301" t="str">
        <f t="shared" si="0"/>
        <v>否</v>
      </c>
      <c r="G41" s="284" t="str">
        <f t="shared" si="1"/>
        <v>项</v>
      </c>
    </row>
    <row r="42" ht="38.1" customHeight="1" spans="1:7">
      <c r="A42" s="303">
        <v>2116104</v>
      </c>
      <c r="B42" s="304" t="s">
        <v>2598</v>
      </c>
      <c r="C42" s="305">
        <v>0</v>
      </c>
      <c r="D42" s="305">
        <v>0</v>
      </c>
      <c r="E42" s="259" t="str">
        <f t="shared" si="2"/>
        <v/>
      </c>
      <c r="F42" s="301" t="str">
        <f t="shared" si="0"/>
        <v>否</v>
      </c>
      <c r="G42" s="284" t="str">
        <f t="shared" si="1"/>
        <v>项</v>
      </c>
    </row>
    <row r="43" ht="38.1" customHeight="1" spans="1:7">
      <c r="A43" s="298" t="s">
        <v>89</v>
      </c>
      <c r="B43" s="299" t="s">
        <v>2599</v>
      </c>
      <c r="C43" s="336">
        <v>5219</v>
      </c>
      <c r="D43" s="336">
        <f>D44+D59+D70+D82</f>
        <v>30200</v>
      </c>
      <c r="E43" s="356">
        <f t="shared" ref="E43" si="4">(D43-C43)/C43</f>
        <v>4.7865</v>
      </c>
      <c r="F43" s="301" t="str">
        <f t="shared" si="0"/>
        <v>是</v>
      </c>
      <c r="G43" s="284" t="str">
        <f t="shared" si="1"/>
        <v>类</v>
      </c>
    </row>
    <row r="44" ht="38.1" customHeight="1" spans="1:7">
      <c r="A44" s="303" t="s">
        <v>2600</v>
      </c>
      <c r="B44" s="302" t="s">
        <v>2601</v>
      </c>
      <c r="C44" s="339">
        <v>5219</v>
      </c>
      <c r="D44" s="339">
        <f>SUM(D45:D58)</f>
        <v>28400</v>
      </c>
      <c r="E44" s="356"/>
      <c r="F44" s="301" t="str">
        <f t="shared" si="0"/>
        <v>是</v>
      </c>
      <c r="G44" s="284" t="str">
        <f t="shared" si="1"/>
        <v>款</v>
      </c>
    </row>
    <row r="45" ht="38.1" customHeight="1" spans="1:7">
      <c r="A45" s="303" t="s">
        <v>2602</v>
      </c>
      <c r="B45" s="304" t="s">
        <v>2603</v>
      </c>
      <c r="C45" s="305"/>
      <c r="D45" s="305"/>
      <c r="E45" s="259" t="str">
        <f t="shared" si="2"/>
        <v/>
      </c>
      <c r="F45" s="301" t="str">
        <f t="shared" si="0"/>
        <v>否</v>
      </c>
      <c r="G45" s="284" t="str">
        <f t="shared" si="1"/>
        <v>项</v>
      </c>
    </row>
    <row r="46" ht="38.1" customHeight="1" spans="1:7">
      <c r="A46" s="303" t="s">
        <v>2604</v>
      </c>
      <c r="B46" s="304" t="s">
        <v>2605</v>
      </c>
      <c r="C46" s="305"/>
      <c r="D46" s="305"/>
      <c r="E46" s="259" t="str">
        <f t="shared" si="2"/>
        <v/>
      </c>
      <c r="F46" s="301" t="str">
        <f t="shared" si="0"/>
        <v>否</v>
      </c>
      <c r="G46" s="284" t="str">
        <f t="shared" si="1"/>
        <v>项</v>
      </c>
    </row>
    <row r="47" ht="38.1" customHeight="1" spans="1:7">
      <c r="A47" s="303" t="s">
        <v>2606</v>
      </c>
      <c r="B47" s="304" t="s">
        <v>2607</v>
      </c>
      <c r="C47" s="305"/>
      <c r="D47" s="305"/>
      <c r="E47" s="259" t="str">
        <f t="shared" si="2"/>
        <v/>
      </c>
      <c r="F47" s="301" t="str">
        <f t="shared" si="0"/>
        <v>否</v>
      </c>
      <c r="G47" s="284" t="str">
        <f t="shared" si="1"/>
        <v>项</v>
      </c>
    </row>
    <row r="48" ht="38.1" customHeight="1" spans="1:7">
      <c r="A48" s="303" t="s">
        <v>2608</v>
      </c>
      <c r="B48" s="304" t="s">
        <v>2609</v>
      </c>
      <c r="C48" s="305"/>
      <c r="D48" s="305"/>
      <c r="E48" s="259" t="str">
        <f t="shared" si="2"/>
        <v/>
      </c>
      <c r="F48" s="301" t="str">
        <f t="shared" si="0"/>
        <v>否</v>
      </c>
      <c r="G48" s="284" t="str">
        <f t="shared" si="1"/>
        <v>项</v>
      </c>
    </row>
    <row r="49" ht="38.1" customHeight="1" spans="1:7">
      <c r="A49" s="303" t="s">
        <v>2610</v>
      </c>
      <c r="B49" s="304" t="s">
        <v>2611</v>
      </c>
      <c r="C49" s="305"/>
      <c r="D49" s="305"/>
      <c r="E49" s="259" t="str">
        <f t="shared" si="2"/>
        <v/>
      </c>
      <c r="F49" s="301" t="str">
        <f t="shared" si="0"/>
        <v>否</v>
      </c>
      <c r="G49" s="284" t="str">
        <f t="shared" si="1"/>
        <v>项</v>
      </c>
    </row>
    <row r="50" ht="38.1" customHeight="1" spans="1:7">
      <c r="A50" s="303" t="s">
        <v>2612</v>
      </c>
      <c r="B50" s="304" t="s">
        <v>2613</v>
      </c>
      <c r="C50" s="305">
        <v>20</v>
      </c>
      <c r="D50" s="305"/>
      <c r="E50" s="259">
        <f t="shared" si="2"/>
        <v>-1</v>
      </c>
      <c r="F50" s="301" t="str">
        <f t="shared" si="0"/>
        <v>是</v>
      </c>
      <c r="G50" s="284" t="str">
        <f t="shared" si="1"/>
        <v>项</v>
      </c>
    </row>
    <row r="51" ht="38.1" customHeight="1" spans="1:7">
      <c r="A51" s="303" t="s">
        <v>2614</v>
      </c>
      <c r="B51" s="304" t="s">
        <v>2615</v>
      </c>
      <c r="C51" s="305"/>
      <c r="D51" s="305"/>
      <c r="E51" s="259" t="str">
        <f t="shared" si="2"/>
        <v/>
      </c>
      <c r="F51" s="301" t="str">
        <f t="shared" si="0"/>
        <v>否</v>
      </c>
      <c r="G51" s="284" t="str">
        <f t="shared" si="1"/>
        <v>项</v>
      </c>
    </row>
    <row r="52" ht="38.1" customHeight="1" spans="1:7">
      <c r="A52" s="303" t="s">
        <v>2616</v>
      </c>
      <c r="B52" s="304" t="s">
        <v>2617</v>
      </c>
      <c r="C52" s="305"/>
      <c r="D52" s="305">
        <v>0</v>
      </c>
      <c r="E52" s="259" t="str">
        <f t="shared" si="2"/>
        <v/>
      </c>
      <c r="F52" s="301" t="str">
        <f t="shared" si="0"/>
        <v>否</v>
      </c>
      <c r="G52" s="284" t="str">
        <f t="shared" si="1"/>
        <v>项</v>
      </c>
    </row>
    <row r="53" ht="38.1" customHeight="1" spans="1:7">
      <c r="A53" s="303" t="s">
        <v>2618</v>
      </c>
      <c r="B53" s="304" t="s">
        <v>2619</v>
      </c>
      <c r="C53" s="305"/>
      <c r="D53" s="305"/>
      <c r="E53" s="259" t="str">
        <f t="shared" si="2"/>
        <v/>
      </c>
      <c r="F53" s="301" t="str">
        <f t="shared" si="0"/>
        <v>否</v>
      </c>
      <c r="G53" s="284" t="str">
        <f t="shared" si="1"/>
        <v>项</v>
      </c>
    </row>
    <row r="54" ht="38.1" customHeight="1" spans="1:7">
      <c r="A54" s="303" t="s">
        <v>2620</v>
      </c>
      <c r="B54" s="304" t="s">
        <v>2621</v>
      </c>
      <c r="C54" s="305"/>
      <c r="D54" s="305"/>
      <c r="E54" s="259" t="str">
        <f t="shared" si="2"/>
        <v/>
      </c>
      <c r="F54" s="301" t="str">
        <f t="shared" si="0"/>
        <v>否</v>
      </c>
      <c r="G54" s="284" t="str">
        <f t="shared" si="1"/>
        <v>项</v>
      </c>
    </row>
    <row r="55" ht="38.1" customHeight="1" spans="1:7">
      <c r="A55" s="303" t="s">
        <v>2622</v>
      </c>
      <c r="B55" s="304" t="s">
        <v>2623</v>
      </c>
      <c r="C55" s="305"/>
      <c r="D55" s="305"/>
      <c r="E55" s="259" t="str">
        <f t="shared" si="2"/>
        <v/>
      </c>
      <c r="F55" s="301" t="str">
        <f t="shared" si="0"/>
        <v>否</v>
      </c>
      <c r="G55" s="284" t="str">
        <f t="shared" si="1"/>
        <v>项</v>
      </c>
    </row>
    <row r="56" ht="38.1" customHeight="1" spans="1:6">
      <c r="A56" s="303">
        <v>2120814</v>
      </c>
      <c r="B56" s="304" t="s">
        <v>2624</v>
      </c>
      <c r="C56" s="305">
        <v>200</v>
      </c>
      <c r="D56" s="305">
        <v>2270</v>
      </c>
      <c r="E56" s="259"/>
      <c r="F56" s="301"/>
    </row>
    <row r="57" ht="38.1" customHeight="1" spans="1:6">
      <c r="A57" s="303">
        <v>2120816</v>
      </c>
      <c r="B57" s="304" t="s">
        <v>2625</v>
      </c>
      <c r="C57" s="305"/>
      <c r="D57" s="305">
        <v>100</v>
      </c>
      <c r="E57" s="259"/>
      <c r="F57" s="301"/>
    </row>
    <row r="58" ht="38.1" customHeight="1" spans="1:7">
      <c r="A58" s="303" t="s">
        <v>2626</v>
      </c>
      <c r="B58" s="304" t="s">
        <v>2627</v>
      </c>
      <c r="C58" s="305">
        <v>4999</v>
      </c>
      <c r="D58" s="305">
        <v>26030</v>
      </c>
      <c r="E58" s="259">
        <f>IF(C58&gt;0,D58/C58-1,IF(C58&lt;0,-(D58/C58-1),""))</f>
        <v>4.207</v>
      </c>
      <c r="F58" s="301" t="str">
        <f t="shared" ref="F58:F69" si="5">IF(LEN(A58)=3,"是",IF(B58&lt;&gt;"",IF(SUM(C58:D58)&lt;&gt;0,"是","否"),"是"))</f>
        <v>是</v>
      </c>
      <c r="G58" s="284" t="str">
        <f t="shared" ref="G58:G69" si="6">IF(LEN(A58)=3,"类",IF(LEN(A58)=5,"款","项"))</f>
        <v>项</v>
      </c>
    </row>
    <row r="59" ht="38.1" customHeight="1" spans="1:7">
      <c r="A59" s="303" t="s">
        <v>2628</v>
      </c>
      <c r="B59" s="302" t="s">
        <v>2629</v>
      </c>
      <c r="C59" s="339"/>
      <c r="D59" s="339">
        <f>SUM(D60:D69)</f>
        <v>1500</v>
      </c>
      <c r="E59" s="356"/>
      <c r="F59" s="301" t="str">
        <f t="shared" si="5"/>
        <v>是</v>
      </c>
      <c r="G59" s="284" t="str">
        <f t="shared" si="6"/>
        <v>款</v>
      </c>
    </row>
    <row r="60" ht="38.1" customHeight="1" spans="1:7">
      <c r="A60" s="303" t="s">
        <v>2630</v>
      </c>
      <c r="B60" s="304" t="s">
        <v>2603</v>
      </c>
      <c r="C60" s="305"/>
      <c r="D60" s="305"/>
      <c r="E60" s="259" t="str">
        <f>IF(C60&gt;0,D60/C60-1,IF(C60&lt;0,-(D60/C60-1),""))</f>
        <v/>
      </c>
      <c r="F60" s="301" t="str">
        <f t="shared" si="5"/>
        <v>否</v>
      </c>
      <c r="G60" s="284" t="str">
        <f t="shared" si="6"/>
        <v>项</v>
      </c>
    </row>
    <row r="61" ht="38.1" customHeight="1" spans="1:7">
      <c r="A61" s="303" t="s">
        <v>2631</v>
      </c>
      <c r="B61" s="304" t="s">
        <v>2605</v>
      </c>
      <c r="C61" s="305"/>
      <c r="D61" s="305"/>
      <c r="E61" s="259" t="str">
        <f>IF(C61&gt;0,D61/C61-1,IF(C61&lt;0,-(D61/C61-1),""))</f>
        <v/>
      </c>
      <c r="F61" s="301" t="str">
        <f t="shared" si="5"/>
        <v>否</v>
      </c>
      <c r="G61" s="284" t="str">
        <f t="shared" si="6"/>
        <v>项</v>
      </c>
    </row>
    <row r="62" ht="38.1" customHeight="1" spans="1:7">
      <c r="A62" s="303" t="s">
        <v>2632</v>
      </c>
      <c r="B62" s="304" t="s">
        <v>2633</v>
      </c>
      <c r="C62" s="305"/>
      <c r="D62" s="305"/>
      <c r="E62" s="259" t="str">
        <f>IF(C62&gt;0,D62/C62-1,IF(C62&lt;0,-(D62/C62-1),""))</f>
        <v/>
      </c>
      <c r="F62" s="301" t="str">
        <f t="shared" si="5"/>
        <v>否</v>
      </c>
      <c r="G62" s="284" t="str">
        <f t="shared" si="6"/>
        <v>项</v>
      </c>
    </row>
    <row r="63" ht="38.1" customHeight="1" spans="1:7">
      <c r="A63" s="303" t="s">
        <v>2634</v>
      </c>
      <c r="B63" s="302" t="s">
        <v>2635</v>
      </c>
      <c r="C63" s="339"/>
      <c r="D63" s="339"/>
      <c r="E63" s="356"/>
      <c r="F63" s="301" t="str">
        <f t="shared" si="5"/>
        <v>否</v>
      </c>
      <c r="G63" s="284" t="str">
        <f t="shared" si="6"/>
        <v>款</v>
      </c>
    </row>
    <row r="64" ht="38.1" customHeight="1" spans="1:7">
      <c r="A64" s="303" t="s">
        <v>2636</v>
      </c>
      <c r="B64" s="302" t="s">
        <v>2637</v>
      </c>
      <c r="C64" s="339"/>
      <c r="D64" s="339"/>
      <c r="E64" s="356"/>
      <c r="F64" s="301" t="str">
        <f t="shared" si="5"/>
        <v>否</v>
      </c>
      <c r="G64" s="284" t="str">
        <f t="shared" si="6"/>
        <v>款</v>
      </c>
    </row>
    <row r="65" ht="38.1" customHeight="1" spans="1:7">
      <c r="A65" s="303" t="s">
        <v>2638</v>
      </c>
      <c r="B65" s="304" t="s">
        <v>2639</v>
      </c>
      <c r="C65" s="305"/>
      <c r="D65" s="305"/>
      <c r="E65" s="259" t="str">
        <f>IF(C65&gt;0,D65/C65-1,IF(C65&lt;0,-(D65/C65-1),""))</f>
        <v/>
      </c>
      <c r="F65" s="301" t="str">
        <f t="shared" si="5"/>
        <v>否</v>
      </c>
      <c r="G65" s="284" t="str">
        <f t="shared" si="6"/>
        <v>项</v>
      </c>
    </row>
    <row r="66" ht="38.1" customHeight="1" spans="1:7">
      <c r="A66" s="303" t="s">
        <v>2640</v>
      </c>
      <c r="B66" s="304" t="s">
        <v>2641</v>
      </c>
      <c r="C66" s="305"/>
      <c r="D66" s="305"/>
      <c r="E66" s="259" t="str">
        <f>IF(C66&gt;0,D66/C66-1,IF(C66&lt;0,-(D66/C66-1),""))</f>
        <v/>
      </c>
      <c r="F66" s="301" t="str">
        <f t="shared" si="5"/>
        <v>否</v>
      </c>
      <c r="G66" s="284" t="str">
        <f t="shared" si="6"/>
        <v>项</v>
      </c>
    </row>
    <row r="67" ht="38.1" customHeight="1" spans="1:7">
      <c r="A67" s="303" t="s">
        <v>2642</v>
      </c>
      <c r="B67" s="304" t="s">
        <v>2643</v>
      </c>
      <c r="C67" s="305"/>
      <c r="D67" s="305"/>
      <c r="E67" s="259" t="str">
        <f>IF(C67&gt;0,D67/C67-1,IF(C67&lt;0,-(D67/C67-1),""))</f>
        <v/>
      </c>
      <c r="F67" s="301" t="str">
        <f t="shared" si="5"/>
        <v>否</v>
      </c>
      <c r="G67" s="284" t="str">
        <f t="shared" si="6"/>
        <v>项</v>
      </c>
    </row>
    <row r="68" ht="38.1" customHeight="1" spans="1:7">
      <c r="A68" s="303" t="s">
        <v>2644</v>
      </c>
      <c r="B68" s="304" t="s">
        <v>2645</v>
      </c>
      <c r="C68" s="305"/>
      <c r="D68" s="305"/>
      <c r="E68" s="259" t="str">
        <f>IF(C68&gt;0,D68/C68-1,IF(C68&lt;0,-(D68/C68-1),""))</f>
        <v/>
      </c>
      <c r="F68" s="301" t="str">
        <f t="shared" si="5"/>
        <v>否</v>
      </c>
      <c r="G68" s="284" t="str">
        <f t="shared" si="6"/>
        <v>项</v>
      </c>
    </row>
    <row r="69" ht="38.1" customHeight="1" spans="1:7">
      <c r="A69" s="303" t="s">
        <v>2646</v>
      </c>
      <c r="B69" s="304" t="s">
        <v>2647</v>
      </c>
      <c r="C69" s="305"/>
      <c r="D69" s="305">
        <v>1500</v>
      </c>
      <c r="E69" s="259" t="str">
        <f>IF(C69&gt;0,D69/C69-1,IF(C69&lt;0,-(D69/C69-1),""))</f>
        <v/>
      </c>
      <c r="F69" s="301" t="str">
        <f t="shared" si="5"/>
        <v>是</v>
      </c>
      <c r="G69" s="284" t="str">
        <f t="shared" si="6"/>
        <v>项</v>
      </c>
    </row>
    <row r="70" ht="38.1" customHeight="1" spans="1:7">
      <c r="A70" s="303" t="s">
        <v>2648</v>
      </c>
      <c r="B70" s="302" t="s">
        <v>2649</v>
      </c>
      <c r="C70" s="339"/>
      <c r="D70" s="339">
        <f>SUM(D71:D73)</f>
        <v>300</v>
      </c>
      <c r="E70" s="356"/>
      <c r="F70" s="301" t="str">
        <f t="shared" ref="F70:F133" si="7">IF(LEN(A70)=3,"是",IF(B70&lt;&gt;"",IF(SUM(C70:D70)&lt;&gt;0,"是","否"),"是"))</f>
        <v>是</v>
      </c>
      <c r="G70" s="284" t="str">
        <f t="shared" ref="G70:G133" si="8">IF(LEN(A70)=3,"类",IF(LEN(A70)=5,"款","项"))</f>
        <v>款</v>
      </c>
    </row>
    <row r="71" ht="38.1" customHeight="1" spans="1:7">
      <c r="A71" s="303" t="s">
        <v>2650</v>
      </c>
      <c r="B71" s="304" t="s">
        <v>2651</v>
      </c>
      <c r="C71" s="305"/>
      <c r="D71" s="305"/>
      <c r="E71" s="259" t="str">
        <f t="shared" ref="E71:E133" si="9">IF(C71&gt;0,D71/C71-1,IF(C71&lt;0,-(D71/C71-1),""))</f>
        <v/>
      </c>
      <c r="F71" s="301" t="str">
        <f t="shared" si="7"/>
        <v>否</v>
      </c>
      <c r="G71" s="284" t="str">
        <f t="shared" si="8"/>
        <v>项</v>
      </c>
    </row>
    <row r="72" ht="38.1" customHeight="1" spans="1:7">
      <c r="A72" s="303" t="s">
        <v>2652</v>
      </c>
      <c r="B72" s="304" t="s">
        <v>2653</v>
      </c>
      <c r="C72" s="305"/>
      <c r="D72" s="305"/>
      <c r="E72" s="259" t="str">
        <f t="shared" si="9"/>
        <v/>
      </c>
      <c r="F72" s="301" t="str">
        <f t="shared" si="7"/>
        <v>否</v>
      </c>
      <c r="G72" s="284" t="str">
        <f t="shared" si="8"/>
        <v>项</v>
      </c>
    </row>
    <row r="73" ht="38.1" customHeight="1" spans="1:7">
      <c r="A73" s="303" t="s">
        <v>2654</v>
      </c>
      <c r="B73" s="304" t="s">
        <v>2655</v>
      </c>
      <c r="C73" s="305"/>
      <c r="D73" s="305">
        <v>300</v>
      </c>
      <c r="E73" s="259" t="str">
        <f t="shared" si="9"/>
        <v/>
      </c>
      <c r="F73" s="301" t="str">
        <f t="shared" si="7"/>
        <v>是</v>
      </c>
      <c r="G73" s="284" t="str">
        <f t="shared" si="8"/>
        <v>项</v>
      </c>
    </row>
    <row r="74" ht="38.1" customHeight="1" spans="1:7">
      <c r="A74" s="303" t="s">
        <v>2656</v>
      </c>
      <c r="B74" s="302" t="s">
        <v>2657</v>
      </c>
      <c r="C74" s="339"/>
      <c r="D74" s="339"/>
      <c r="E74" s="356"/>
      <c r="F74" s="301" t="str">
        <f t="shared" si="7"/>
        <v>否</v>
      </c>
      <c r="G74" s="284" t="str">
        <f t="shared" si="8"/>
        <v>款</v>
      </c>
    </row>
    <row r="75" ht="38.1" customHeight="1" spans="1:7">
      <c r="A75" s="303" t="s">
        <v>2658</v>
      </c>
      <c r="B75" s="304" t="s">
        <v>2603</v>
      </c>
      <c r="C75" s="305"/>
      <c r="D75" s="305"/>
      <c r="E75" s="259" t="str">
        <f t="shared" si="9"/>
        <v/>
      </c>
      <c r="F75" s="301" t="str">
        <f t="shared" si="7"/>
        <v>否</v>
      </c>
      <c r="G75" s="284" t="str">
        <f t="shared" si="8"/>
        <v>项</v>
      </c>
    </row>
    <row r="76" ht="38.1" customHeight="1" spans="1:7">
      <c r="A76" s="303" t="s">
        <v>2659</v>
      </c>
      <c r="B76" s="304" t="s">
        <v>2605</v>
      </c>
      <c r="C76" s="305"/>
      <c r="D76" s="305"/>
      <c r="E76" s="259" t="str">
        <f t="shared" si="9"/>
        <v/>
      </c>
      <c r="F76" s="301" t="str">
        <f t="shared" si="7"/>
        <v>否</v>
      </c>
      <c r="G76" s="284" t="str">
        <f t="shared" si="8"/>
        <v>项</v>
      </c>
    </row>
    <row r="77" ht="38.1" customHeight="1" spans="1:7">
      <c r="A77" s="303" t="s">
        <v>2660</v>
      </c>
      <c r="B77" s="304" t="s">
        <v>2661</v>
      </c>
      <c r="C77" s="305"/>
      <c r="D77" s="305"/>
      <c r="E77" s="259" t="str">
        <f t="shared" si="9"/>
        <v/>
      </c>
      <c r="F77" s="301" t="str">
        <f t="shared" si="7"/>
        <v>否</v>
      </c>
      <c r="G77" s="284" t="str">
        <f t="shared" si="8"/>
        <v>项</v>
      </c>
    </row>
    <row r="78" ht="38.1" customHeight="1" spans="1:7">
      <c r="A78" s="303" t="s">
        <v>2662</v>
      </c>
      <c r="B78" s="302" t="s">
        <v>2663</v>
      </c>
      <c r="C78" s="339"/>
      <c r="D78" s="339"/>
      <c r="E78" s="356"/>
      <c r="F78" s="301" t="str">
        <f t="shared" si="7"/>
        <v>否</v>
      </c>
      <c r="G78" s="284" t="str">
        <f t="shared" si="8"/>
        <v>款</v>
      </c>
    </row>
    <row r="79" ht="38.1" customHeight="1" spans="1:7">
      <c r="A79" s="303" t="s">
        <v>2664</v>
      </c>
      <c r="B79" s="304" t="s">
        <v>2603</v>
      </c>
      <c r="C79" s="305"/>
      <c r="D79" s="305">
        <v>0</v>
      </c>
      <c r="E79" s="259" t="str">
        <f t="shared" si="9"/>
        <v/>
      </c>
      <c r="F79" s="301" t="str">
        <f t="shared" si="7"/>
        <v>否</v>
      </c>
      <c r="G79" s="284" t="str">
        <f t="shared" si="8"/>
        <v>项</v>
      </c>
    </row>
    <row r="80" ht="38.1" customHeight="1" spans="1:7">
      <c r="A80" s="303" t="s">
        <v>2665</v>
      </c>
      <c r="B80" s="304" t="s">
        <v>2605</v>
      </c>
      <c r="C80" s="305"/>
      <c r="D80" s="305">
        <v>0</v>
      </c>
      <c r="E80" s="259" t="str">
        <f t="shared" si="9"/>
        <v/>
      </c>
      <c r="F80" s="301" t="str">
        <f t="shared" si="7"/>
        <v>否</v>
      </c>
      <c r="G80" s="284" t="str">
        <f t="shared" si="8"/>
        <v>项</v>
      </c>
    </row>
    <row r="81" s="280" customFormat="1" ht="38.1" customHeight="1" spans="1:7">
      <c r="A81" s="303" t="s">
        <v>2666</v>
      </c>
      <c r="B81" s="304" t="s">
        <v>2667</v>
      </c>
      <c r="C81" s="305"/>
      <c r="D81" s="305"/>
      <c r="E81" s="259" t="str">
        <f t="shared" si="9"/>
        <v/>
      </c>
      <c r="F81" s="301" t="str">
        <f t="shared" si="7"/>
        <v>否</v>
      </c>
      <c r="G81" s="284" t="str">
        <f t="shared" si="8"/>
        <v>项</v>
      </c>
    </row>
    <row r="82" s="280" customFormat="1" ht="38.1" customHeight="1" spans="1:7">
      <c r="A82" s="303" t="s">
        <v>2668</v>
      </c>
      <c r="B82" s="302" t="s">
        <v>2669</v>
      </c>
      <c r="C82" s="339"/>
      <c r="D82" s="339"/>
      <c r="E82" s="356"/>
      <c r="F82" s="301" t="str">
        <f t="shared" si="7"/>
        <v>否</v>
      </c>
      <c r="G82" s="284" t="str">
        <f t="shared" si="8"/>
        <v>款</v>
      </c>
    </row>
    <row r="83" s="280" customFormat="1" ht="38.1" customHeight="1" spans="1:7">
      <c r="A83" s="303" t="s">
        <v>2670</v>
      </c>
      <c r="B83" s="304" t="s">
        <v>2639</v>
      </c>
      <c r="C83" s="305"/>
      <c r="D83" s="305"/>
      <c r="E83" s="259" t="str">
        <f t="shared" si="9"/>
        <v/>
      </c>
      <c r="F83" s="301" t="str">
        <f t="shared" si="7"/>
        <v>否</v>
      </c>
      <c r="G83" s="284" t="str">
        <f t="shared" si="8"/>
        <v>项</v>
      </c>
    </row>
    <row r="84" s="280" customFormat="1" ht="38.1" customHeight="1" spans="1:7">
      <c r="A84" s="303" t="s">
        <v>2671</v>
      </c>
      <c r="B84" s="304" t="s">
        <v>2641</v>
      </c>
      <c r="C84" s="305"/>
      <c r="D84" s="305"/>
      <c r="E84" s="259" t="str">
        <f t="shared" si="9"/>
        <v/>
      </c>
      <c r="F84" s="301" t="str">
        <f t="shared" si="7"/>
        <v>否</v>
      </c>
      <c r="G84" s="284" t="str">
        <f t="shared" si="8"/>
        <v>项</v>
      </c>
    </row>
    <row r="85" s="280" customFormat="1" ht="38.1" customHeight="1" spans="1:7">
      <c r="A85" s="303" t="s">
        <v>2672</v>
      </c>
      <c r="B85" s="304" t="s">
        <v>2643</v>
      </c>
      <c r="C85" s="305"/>
      <c r="D85" s="305">
        <v>0</v>
      </c>
      <c r="E85" s="259" t="str">
        <f t="shared" si="9"/>
        <v/>
      </c>
      <c r="F85" s="301" t="str">
        <f t="shared" si="7"/>
        <v>否</v>
      </c>
      <c r="G85" s="284" t="str">
        <f t="shared" si="8"/>
        <v>项</v>
      </c>
    </row>
    <row r="86" s="280" customFormat="1" ht="38.1" customHeight="1" spans="1:7">
      <c r="A86" s="303" t="s">
        <v>2673</v>
      </c>
      <c r="B86" s="304" t="s">
        <v>2645</v>
      </c>
      <c r="C86" s="305"/>
      <c r="D86" s="305">
        <v>0</v>
      </c>
      <c r="E86" s="259" t="str">
        <f t="shared" si="9"/>
        <v/>
      </c>
      <c r="F86" s="301" t="str">
        <f t="shared" si="7"/>
        <v>否</v>
      </c>
      <c r="G86" s="284" t="str">
        <f t="shared" si="8"/>
        <v>项</v>
      </c>
    </row>
    <row r="87" s="280" customFormat="1" ht="38.1" customHeight="1" spans="1:7">
      <c r="A87" s="303" t="s">
        <v>2674</v>
      </c>
      <c r="B87" s="304" t="s">
        <v>2675</v>
      </c>
      <c r="C87" s="305"/>
      <c r="D87" s="305"/>
      <c r="E87" s="259" t="str">
        <f t="shared" si="9"/>
        <v/>
      </c>
      <c r="F87" s="301" t="str">
        <f t="shared" si="7"/>
        <v>否</v>
      </c>
      <c r="G87" s="284" t="str">
        <f t="shared" si="8"/>
        <v>项</v>
      </c>
    </row>
    <row r="88" s="280" customFormat="1" ht="38.1" customHeight="1" spans="1:7">
      <c r="A88" s="303" t="s">
        <v>2676</v>
      </c>
      <c r="B88" s="302" t="s">
        <v>2677</v>
      </c>
      <c r="C88" s="339"/>
      <c r="D88" s="339"/>
      <c r="E88" s="356"/>
      <c r="F88" s="301" t="str">
        <f t="shared" si="7"/>
        <v>否</v>
      </c>
      <c r="G88" s="284" t="str">
        <f t="shared" si="8"/>
        <v>款</v>
      </c>
    </row>
    <row r="89" s="280" customFormat="1" ht="38.1" customHeight="1" spans="1:7">
      <c r="A89" s="303" t="s">
        <v>2678</v>
      </c>
      <c r="B89" s="304" t="s">
        <v>2651</v>
      </c>
      <c r="C89" s="305"/>
      <c r="D89" s="305"/>
      <c r="E89" s="259" t="str">
        <f t="shared" si="9"/>
        <v/>
      </c>
      <c r="F89" s="301" t="str">
        <f t="shared" si="7"/>
        <v>否</v>
      </c>
      <c r="G89" s="284" t="str">
        <f t="shared" si="8"/>
        <v>项</v>
      </c>
    </row>
    <row r="90" s="280" customFormat="1" ht="38.1" customHeight="1" spans="1:7">
      <c r="A90" s="303" t="s">
        <v>2679</v>
      </c>
      <c r="B90" s="304" t="s">
        <v>2680</v>
      </c>
      <c r="C90" s="305"/>
      <c r="D90" s="305"/>
      <c r="E90" s="259" t="str">
        <f t="shared" si="9"/>
        <v/>
      </c>
      <c r="F90" s="301" t="str">
        <f t="shared" si="7"/>
        <v>否</v>
      </c>
      <c r="G90" s="284" t="str">
        <f t="shared" si="8"/>
        <v>项</v>
      </c>
    </row>
    <row r="91" s="280" customFormat="1" ht="38.1" customHeight="1" spans="1:7">
      <c r="A91" s="303" t="s">
        <v>2681</v>
      </c>
      <c r="B91" s="302" t="s">
        <v>2682</v>
      </c>
      <c r="C91" s="339"/>
      <c r="D91" s="339"/>
      <c r="E91" s="356"/>
      <c r="F91" s="301" t="str">
        <f t="shared" si="7"/>
        <v>否</v>
      </c>
      <c r="G91" s="284" t="str">
        <f t="shared" si="8"/>
        <v>款</v>
      </c>
    </row>
    <row r="92" s="280" customFormat="1" ht="38.1" customHeight="1" spans="1:7">
      <c r="A92" s="303" t="s">
        <v>2683</v>
      </c>
      <c r="B92" s="304" t="s">
        <v>2603</v>
      </c>
      <c r="C92" s="305"/>
      <c r="D92" s="305"/>
      <c r="E92" s="259" t="str">
        <f t="shared" si="9"/>
        <v/>
      </c>
      <c r="F92" s="301" t="str">
        <f t="shared" si="7"/>
        <v>否</v>
      </c>
      <c r="G92" s="284" t="str">
        <f t="shared" si="8"/>
        <v>项</v>
      </c>
    </row>
    <row r="93" s="280" customFormat="1" ht="38.1" customHeight="1" spans="1:7">
      <c r="A93" s="303" t="s">
        <v>2684</v>
      </c>
      <c r="B93" s="304" t="s">
        <v>2605</v>
      </c>
      <c r="C93" s="305"/>
      <c r="D93" s="305">
        <v>0</v>
      </c>
      <c r="E93" s="259" t="str">
        <f t="shared" si="9"/>
        <v/>
      </c>
      <c r="F93" s="301" t="str">
        <f t="shared" si="7"/>
        <v>否</v>
      </c>
      <c r="G93" s="284" t="str">
        <f t="shared" si="8"/>
        <v>项</v>
      </c>
    </row>
    <row r="94" s="280" customFormat="1" ht="38.1" customHeight="1" spans="1:7">
      <c r="A94" s="303" t="s">
        <v>2685</v>
      </c>
      <c r="B94" s="304" t="s">
        <v>2607</v>
      </c>
      <c r="C94" s="305"/>
      <c r="D94" s="305"/>
      <c r="E94" s="259" t="str">
        <f t="shared" si="9"/>
        <v/>
      </c>
      <c r="F94" s="301" t="str">
        <f t="shared" si="7"/>
        <v>否</v>
      </c>
      <c r="G94" s="284" t="str">
        <f t="shared" si="8"/>
        <v>项</v>
      </c>
    </row>
    <row r="95" s="280" customFormat="1" ht="38.1" customHeight="1" spans="1:7">
      <c r="A95" s="303" t="s">
        <v>2686</v>
      </c>
      <c r="B95" s="304" t="s">
        <v>2609</v>
      </c>
      <c r="C95" s="305"/>
      <c r="D95" s="305">
        <v>0</v>
      </c>
      <c r="E95" s="259" t="str">
        <f t="shared" si="9"/>
        <v/>
      </c>
      <c r="F95" s="301" t="str">
        <f t="shared" si="7"/>
        <v>否</v>
      </c>
      <c r="G95" s="284" t="str">
        <f t="shared" si="8"/>
        <v>项</v>
      </c>
    </row>
    <row r="96" ht="38.1" customHeight="1" spans="1:7">
      <c r="A96" s="303" t="s">
        <v>2687</v>
      </c>
      <c r="B96" s="304" t="s">
        <v>2615</v>
      </c>
      <c r="C96" s="305"/>
      <c r="D96" s="305">
        <v>0</v>
      </c>
      <c r="E96" s="259" t="str">
        <f t="shared" si="9"/>
        <v/>
      </c>
      <c r="F96" s="301" t="str">
        <f t="shared" si="7"/>
        <v>否</v>
      </c>
      <c r="G96" s="284" t="str">
        <f t="shared" si="8"/>
        <v>项</v>
      </c>
    </row>
    <row r="97" ht="38.1" customHeight="1" spans="1:7">
      <c r="A97" s="303" t="s">
        <v>2688</v>
      </c>
      <c r="B97" s="304" t="s">
        <v>2619</v>
      </c>
      <c r="C97" s="305"/>
      <c r="D97" s="305">
        <v>0</v>
      </c>
      <c r="E97" s="259" t="str">
        <f t="shared" si="9"/>
        <v/>
      </c>
      <c r="F97" s="301" t="str">
        <f t="shared" si="7"/>
        <v>否</v>
      </c>
      <c r="G97" s="284" t="str">
        <f t="shared" si="8"/>
        <v>项</v>
      </c>
    </row>
    <row r="98" ht="38.1" customHeight="1" spans="1:7">
      <c r="A98" s="303" t="s">
        <v>2689</v>
      </c>
      <c r="B98" s="304" t="s">
        <v>2621</v>
      </c>
      <c r="C98" s="305"/>
      <c r="D98" s="305">
        <v>0</v>
      </c>
      <c r="E98" s="259" t="str">
        <f t="shared" si="9"/>
        <v/>
      </c>
      <c r="F98" s="301" t="str">
        <f t="shared" si="7"/>
        <v>否</v>
      </c>
      <c r="G98" s="284" t="str">
        <f t="shared" si="8"/>
        <v>项</v>
      </c>
    </row>
    <row r="99" s="280" customFormat="1" ht="38.1" customHeight="1" spans="1:7">
      <c r="A99" s="303" t="s">
        <v>2690</v>
      </c>
      <c r="B99" s="304" t="s">
        <v>2691</v>
      </c>
      <c r="C99" s="305"/>
      <c r="D99" s="305"/>
      <c r="E99" s="259" t="str">
        <f t="shared" si="9"/>
        <v/>
      </c>
      <c r="F99" s="301" t="str">
        <f t="shared" si="7"/>
        <v>否</v>
      </c>
      <c r="G99" s="284" t="str">
        <f t="shared" si="8"/>
        <v>项</v>
      </c>
    </row>
    <row r="100" s="280" customFormat="1" ht="38.1" customHeight="1" spans="1:7">
      <c r="A100" s="298" t="s">
        <v>91</v>
      </c>
      <c r="B100" s="299" t="s">
        <v>2692</v>
      </c>
      <c r="C100" s="336">
        <f>SUBTOTAL(9,C101)</f>
        <v>1944</v>
      </c>
      <c r="D100" s="336">
        <f>D101+D111+D124</f>
        <v>3386</v>
      </c>
      <c r="E100" s="356">
        <f t="shared" ref="E100:E101" si="10">(D100-C100)/C100</f>
        <v>0.7418</v>
      </c>
      <c r="F100" s="301" t="str">
        <f t="shared" si="7"/>
        <v>是</v>
      </c>
      <c r="G100" s="284" t="str">
        <f t="shared" si="8"/>
        <v>类</v>
      </c>
    </row>
    <row r="101" ht="38.1" customHeight="1" spans="1:7">
      <c r="A101" s="303" t="s">
        <v>2693</v>
      </c>
      <c r="B101" s="302" t="s">
        <v>2694</v>
      </c>
      <c r="C101" s="339">
        <v>1944</v>
      </c>
      <c r="D101" s="339">
        <f>SUM(D102:D105)</f>
        <v>3247</v>
      </c>
      <c r="E101" s="356">
        <f t="shared" si="10"/>
        <v>0.6703</v>
      </c>
      <c r="F101" s="301" t="str">
        <f t="shared" si="7"/>
        <v>是</v>
      </c>
      <c r="G101" s="284" t="str">
        <f t="shared" si="8"/>
        <v>款</v>
      </c>
    </row>
    <row r="102" s="280" customFormat="1" ht="38.1" customHeight="1" spans="1:7">
      <c r="A102" s="303" t="s">
        <v>2695</v>
      </c>
      <c r="B102" s="304" t="s">
        <v>2573</v>
      </c>
      <c r="C102" s="305"/>
      <c r="D102" s="305"/>
      <c r="E102" s="259" t="str">
        <f t="shared" si="9"/>
        <v/>
      </c>
      <c r="F102" s="301" t="str">
        <f t="shared" si="7"/>
        <v>否</v>
      </c>
      <c r="G102" s="284" t="str">
        <f t="shared" si="8"/>
        <v>项</v>
      </c>
    </row>
    <row r="103" s="280" customFormat="1" ht="38.1" customHeight="1" spans="1:7">
      <c r="A103" s="303" t="s">
        <v>2696</v>
      </c>
      <c r="B103" s="304" t="s">
        <v>2697</v>
      </c>
      <c r="C103" s="305"/>
      <c r="D103" s="305">
        <v>0</v>
      </c>
      <c r="E103" s="259" t="str">
        <f t="shared" si="9"/>
        <v/>
      </c>
      <c r="F103" s="301" t="str">
        <f t="shared" si="7"/>
        <v>否</v>
      </c>
      <c r="G103" s="284" t="str">
        <f t="shared" si="8"/>
        <v>项</v>
      </c>
    </row>
    <row r="104" s="280" customFormat="1" ht="38.1" customHeight="1" spans="1:7">
      <c r="A104" s="303" t="s">
        <v>2698</v>
      </c>
      <c r="B104" s="304" t="s">
        <v>2699</v>
      </c>
      <c r="C104" s="305">
        <v>0</v>
      </c>
      <c r="D104" s="305">
        <v>0</v>
      </c>
      <c r="E104" s="259" t="str">
        <f t="shared" si="9"/>
        <v/>
      </c>
      <c r="F104" s="301" t="str">
        <f t="shared" si="7"/>
        <v>否</v>
      </c>
      <c r="G104" s="284" t="str">
        <f t="shared" si="8"/>
        <v>项</v>
      </c>
    </row>
    <row r="105" s="280" customFormat="1" ht="38.1" customHeight="1" spans="1:7">
      <c r="A105" s="303" t="s">
        <v>2700</v>
      </c>
      <c r="B105" s="304" t="s">
        <v>2701</v>
      </c>
      <c r="C105" s="305">
        <v>1944</v>
      </c>
      <c r="D105" s="305">
        <v>3247</v>
      </c>
      <c r="E105" s="259">
        <f t="shared" si="9"/>
        <v>0.6703</v>
      </c>
      <c r="F105" s="301" t="str">
        <f t="shared" si="7"/>
        <v>是</v>
      </c>
      <c r="G105" s="284" t="str">
        <f t="shared" si="8"/>
        <v>项</v>
      </c>
    </row>
    <row r="106" s="280" customFormat="1" ht="38.1" customHeight="1" spans="1:7">
      <c r="A106" s="303" t="s">
        <v>2702</v>
      </c>
      <c r="B106" s="304" t="s">
        <v>2703</v>
      </c>
      <c r="C106" s="305">
        <f>SUM(C107:C110)</f>
        <v>0</v>
      </c>
      <c r="D106" s="305">
        <f>SUM(D107:D110)</f>
        <v>0</v>
      </c>
      <c r="E106" s="259" t="str">
        <f t="shared" si="9"/>
        <v/>
      </c>
      <c r="F106" s="301" t="str">
        <f t="shared" si="7"/>
        <v>否</v>
      </c>
      <c r="G106" s="284" t="str">
        <f t="shared" si="8"/>
        <v>款</v>
      </c>
    </row>
    <row r="107" ht="38.1" customHeight="1" spans="1:7">
      <c r="A107" s="303" t="s">
        <v>2704</v>
      </c>
      <c r="B107" s="304" t="s">
        <v>2573</v>
      </c>
      <c r="C107" s="305">
        <v>0</v>
      </c>
      <c r="D107" s="305">
        <v>0</v>
      </c>
      <c r="E107" s="259" t="str">
        <f t="shared" si="9"/>
        <v/>
      </c>
      <c r="F107" s="301" t="str">
        <f t="shared" si="7"/>
        <v>否</v>
      </c>
      <c r="G107" s="284" t="str">
        <f t="shared" si="8"/>
        <v>项</v>
      </c>
    </row>
    <row r="108" s="280" customFormat="1" ht="38.1" customHeight="1" spans="1:7">
      <c r="A108" s="303" t="s">
        <v>2705</v>
      </c>
      <c r="B108" s="304" t="s">
        <v>2697</v>
      </c>
      <c r="C108" s="305">
        <v>0</v>
      </c>
      <c r="D108" s="305">
        <v>0</v>
      </c>
      <c r="E108" s="259" t="str">
        <f t="shared" si="9"/>
        <v/>
      </c>
      <c r="F108" s="301" t="str">
        <f t="shared" si="7"/>
        <v>否</v>
      </c>
      <c r="G108" s="284" t="str">
        <f t="shared" si="8"/>
        <v>项</v>
      </c>
    </row>
    <row r="109" s="280" customFormat="1" ht="38.1" customHeight="1" spans="1:7">
      <c r="A109" s="303" t="s">
        <v>2706</v>
      </c>
      <c r="B109" s="304" t="s">
        <v>2707</v>
      </c>
      <c r="C109" s="305">
        <v>0</v>
      </c>
      <c r="D109" s="305">
        <v>0</v>
      </c>
      <c r="E109" s="259" t="str">
        <f t="shared" si="9"/>
        <v/>
      </c>
      <c r="F109" s="301" t="str">
        <f t="shared" si="7"/>
        <v>否</v>
      </c>
      <c r="G109" s="284" t="str">
        <f t="shared" si="8"/>
        <v>项</v>
      </c>
    </row>
    <row r="110" s="280" customFormat="1" ht="38.1" customHeight="1" spans="1:7">
      <c r="A110" s="303" t="s">
        <v>2708</v>
      </c>
      <c r="B110" s="304" t="s">
        <v>2709</v>
      </c>
      <c r="C110" s="305">
        <v>0</v>
      </c>
      <c r="D110" s="305">
        <v>0</v>
      </c>
      <c r="E110" s="259" t="str">
        <f t="shared" si="9"/>
        <v/>
      </c>
      <c r="F110" s="301" t="str">
        <f t="shared" si="7"/>
        <v>否</v>
      </c>
      <c r="G110" s="284" t="str">
        <f t="shared" si="8"/>
        <v>项</v>
      </c>
    </row>
    <row r="111" ht="38.1" customHeight="1" spans="1:7">
      <c r="A111" s="303" t="s">
        <v>2710</v>
      </c>
      <c r="B111" s="302" t="s">
        <v>2711</v>
      </c>
      <c r="C111" s="339"/>
      <c r="D111" s="339">
        <f>SUM(D112:D115)</f>
        <v>0</v>
      </c>
      <c r="E111" s="356"/>
      <c r="F111" s="301" t="str">
        <f t="shared" si="7"/>
        <v>否</v>
      </c>
      <c r="G111" s="284" t="str">
        <f t="shared" si="8"/>
        <v>款</v>
      </c>
    </row>
    <row r="112" s="280" customFormat="1" ht="38.1" customHeight="1" spans="1:7">
      <c r="A112" s="303" t="s">
        <v>2712</v>
      </c>
      <c r="B112" s="304" t="s">
        <v>2713</v>
      </c>
      <c r="C112" s="305">
        <v>0</v>
      </c>
      <c r="D112" s="305">
        <v>0</v>
      </c>
      <c r="E112" s="259" t="str">
        <f t="shared" si="9"/>
        <v/>
      </c>
      <c r="F112" s="301" t="str">
        <f t="shared" si="7"/>
        <v>否</v>
      </c>
      <c r="G112" s="284" t="str">
        <f t="shared" si="8"/>
        <v>项</v>
      </c>
    </row>
    <row r="113" s="280" customFormat="1" ht="38.1" customHeight="1" spans="1:7">
      <c r="A113" s="303" t="s">
        <v>2714</v>
      </c>
      <c r="B113" s="304" t="s">
        <v>2715</v>
      </c>
      <c r="C113" s="305">
        <v>0</v>
      </c>
      <c r="D113" s="305">
        <v>0</v>
      </c>
      <c r="E113" s="259" t="str">
        <f t="shared" si="9"/>
        <v/>
      </c>
      <c r="F113" s="301" t="str">
        <f t="shared" si="7"/>
        <v>否</v>
      </c>
      <c r="G113" s="284" t="str">
        <f t="shared" si="8"/>
        <v>项</v>
      </c>
    </row>
    <row r="114" s="280" customFormat="1" ht="38.1" customHeight="1" spans="1:7">
      <c r="A114" s="303" t="s">
        <v>2716</v>
      </c>
      <c r="B114" s="304" t="s">
        <v>2717</v>
      </c>
      <c r="C114" s="305">
        <v>0</v>
      </c>
      <c r="D114" s="305">
        <v>0</v>
      </c>
      <c r="E114" s="259" t="str">
        <f t="shared" si="9"/>
        <v/>
      </c>
      <c r="F114" s="301" t="str">
        <f t="shared" si="7"/>
        <v>否</v>
      </c>
      <c r="G114" s="284" t="str">
        <f t="shared" si="8"/>
        <v>项</v>
      </c>
    </row>
    <row r="115" ht="38.1" customHeight="1" spans="1:7">
      <c r="A115" s="303" t="s">
        <v>2718</v>
      </c>
      <c r="B115" s="304" t="s">
        <v>2719</v>
      </c>
      <c r="C115" s="305"/>
      <c r="D115" s="305"/>
      <c r="E115" s="259" t="str">
        <f t="shared" si="9"/>
        <v/>
      </c>
      <c r="F115" s="301" t="str">
        <f t="shared" si="7"/>
        <v>否</v>
      </c>
      <c r="G115" s="284" t="str">
        <f t="shared" si="8"/>
        <v>项</v>
      </c>
    </row>
    <row r="116" s="280" customFormat="1" ht="38.1" customHeight="1" spans="1:7">
      <c r="A116" s="310">
        <v>21370</v>
      </c>
      <c r="B116" s="302" t="s">
        <v>2720</v>
      </c>
      <c r="C116" s="339"/>
      <c r="D116" s="339"/>
      <c r="E116" s="356"/>
      <c r="F116" s="301" t="str">
        <f t="shared" si="7"/>
        <v>否</v>
      </c>
      <c r="G116" s="284" t="str">
        <f t="shared" si="8"/>
        <v>款</v>
      </c>
    </row>
    <row r="117" s="280" customFormat="1" ht="38.1" customHeight="1" spans="1:7">
      <c r="A117" s="310">
        <v>2137001</v>
      </c>
      <c r="B117" s="304" t="s">
        <v>2573</v>
      </c>
      <c r="C117" s="305">
        <v>0</v>
      </c>
      <c r="D117" s="305">
        <v>0</v>
      </c>
      <c r="E117" s="259" t="str">
        <f t="shared" si="9"/>
        <v/>
      </c>
      <c r="F117" s="301" t="str">
        <f t="shared" si="7"/>
        <v>否</v>
      </c>
      <c r="G117" s="284" t="str">
        <f t="shared" si="8"/>
        <v>项</v>
      </c>
    </row>
    <row r="118" ht="38.1" customHeight="1" spans="1:7">
      <c r="A118" s="310">
        <v>2137099</v>
      </c>
      <c r="B118" s="304" t="s">
        <v>2721</v>
      </c>
      <c r="C118" s="305"/>
      <c r="D118" s="305">
        <v>0</v>
      </c>
      <c r="E118" s="259" t="str">
        <f t="shared" si="9"/>
        <v/>
      </c>
      <c r="F118" s="301" t="str">
        <f t="shared" si="7"/>
        <v>否</v>
      </c>
      <c r="G118" s="284" t="str">
        <f t="shared" si="8"/>
        <v>项</v>
      </c>
    </row>
    <row r="119" s="280" customFormat="1" ht="38.1" customHeight="1" spans="1:7">
      <c r="A119" s="310">
        <v>21371</v>
      </c>
      <c r="B119" s="304" t="s">
        <v>2722</v>
      </c>
      <c r="C119" s="305">
        <f>SUM(C120:C123)</f>
        <v>0</v>
      </c>
      <c r="D119" s="305">
        <f>SUM(D120:D123)</f>
        <v>0</v>
      </c>
      <c r="E119" s="259" t="str">
        <f t="shared" si="9"/>
        <v/>
      </c>
      <c r="F119" s="301" t="str">
        <f t="shared" si="7"/>
        <v>否</v>
      </c>
      <c r="G119" s="284" t="str">
        <f t="shared" si="8"/>
        <v>款</v>
      </c>
    </row>
    <row r="120" ht="38.1" customHeight="1" spans="1:7">
      <c r="A120" s="310">
        <v>2137101</v>
      </c>
      <c r="B120" s="304" t="s">
        <v>2713</v>
      </c>
      <c r="C120" s="305">
        <v>0</v>
      </c>
      <c r="D120" s="305">
        <v>0</v>
      </c>
      <c r="E120" s="259" t="str">
        <f t="shared" si="9"/>
        <v/>
      </c>
      <c r="F120" s="301" t="str">
        <f t="shared" si="7"/>
        <v>否</v>
      </c>
      <c r="G120" s="284" t="str">
        <f t="shared" si="8"/>
        <v>项</v>
      </c>
    </row>
    <row r="121" s="280" customFormat="1" ht="38.1" customHeight="1" spans="1:7">
      <c r="A121" s="310">
        <v>2137102</v>
      </c>
      <c r="B121" s="304" t="s">
        <v>2723</v>
      </c>
      <c r="C121" s="305">
        <v>0</v>
      </c>
      <c r="D121" s="305">
        <v>0</v>
      </c>
      <c r="E121" s="259" t="str">
        <f t="shared" si="9"/>
        <v/>
      </c>
      <c r="F121" s="301" t="str">
        <f t="shared" si="7"/>
        <v>否</v>
      </c>
      <c r="G121" s="284" t="str">
        <f t="shared" si="8"/>
        <v>项</v>
      </c>
    </row>
    <row r="122" s="280" customFormat="1" ht="38.1" customHeight="1" spans="1:7">
      <c r="A122" s="310">
        <v>2137103</v>
      </c>
      <c r="B122" s="304" t="s">
        <v>2717</v>
      </c>
      <c r="C122" s="305">
        <v>0</v>
      </c>
      <c r="D122" s="305">
        <v>0</v>
      </c>
      <c r="E122" s="259" t="str">
        <f t="shared" si="9"/>
        <v/>
      </c>
      <c r="F122" s="301" t="str">
        <f t="shared" si="7"/>
        <v>否</v>
      </c>
      <c r="G122" s="284" t="str">
        <f t="shared" si="8"/>
        <v>项</v>
      </c>
    </row>
    <row r="123" s="280" customFormat="1" ht="38.1" customHeight="1" spans="1:7">
      <c r="A123" s="310">
        <v>2137199</v>
      </c>
      <c r="B123" s="304" t="s">
        <v>2724</v>
      </c>
      <c r="C123" s="305">
        <v>0</v>
      </c>
      <c r="D123" s="305">
        <v>0</v>
      </c>
      <c r="E123" s="259" t="str">
        <f t="shared" si="9"/>
        <v/>
      </c>
      <c r="F123" s="301" t="str">
        <f t="shared" si="7"/>
        <v>否</v>
      </c>
      <c r="G123" s="284" t="str">
        <f t="shared" si="8"/>
        <v>项</v>
      </c>
    </row>
    <row r="124" s="280" customFormat="1" ht="38.1" customHeight="1" spans="1:7">
      <c r="A124" s="310" t="s">
        <v>2725</v>
      </c>
      <c r="B124" s="304" t="s">
        <v>2726</v>
      </c>
      <c r="C124" s="305"/>
      <c r="D124" s="305">
        <f>D125+D126</f>
        <v>139</v>
      </c>
      <c r="E124" s="259"/>
      <c r="F124" s="301"/>
      <c r="G124" s="284"/>
    </row>
    <row r="125" s="280" customFormat="1" ht="38.1" customHeight="1" spans="1:7">
      <c r="A125" s="310" t="s">
        <v>2727</v>
      </c>
      <c r="B125" s="304" t="s">
        <v>2571</v>
      </c>
      <c r="C125" s="305"/>
      <c r="D125" s="305">
        <v>11</v>
      </c>
      <c r="E125" s="259"/>
      <c r="F125" s="301"/>
      <c r="G125" s="284"/>
    </row>
    <row r="126" s="280" customFormat="1" ht="38.1" customHeight="1" spans="1:7">
      <c r="A126" s="310" t="s">
        <v>2728</v>
      </c>
      <c r="B126" s="304" t="s">
        <v>2573</v>
      </c>
      <c r="C126" s="305"/>
      <c r="D126" s="305">
        <v>128</v>
      </c>
      <c r="E126" s="259"/>
      <c r="F126" s="301"/>
      <c r="G126" s="284"/>
    </row>
    <row r="127" s="280" customFormat="1" ht="38.1" customHeight="1" spans="1:7">
      <c r="A127" s="298" t="s">
        <v>93</v>
      </c>
      <c r="B127" s="299" t="s">
        <v>2729</v>
      </c>
      <c r="C127" s="336"/>
      <c r="D127" s="336"/>
      <c r="E127" s="356"/>
      <c r="F127" s="301" t="str">
        <f t="shared" ref="F127:F136" si="11">IF(LEN(A127)=3,"是",IF(B127&lt;&gt;"",IF(SUM(C127:D127)&lt;&gt;0,"是","否"),"是"))</f>
        <v>是</v>
      </c>
      <c r="G127" s="284" t="str">
        <f t="shared" ref="G127:G136" si="12">IF(LEN(A127)=3,"类",IF(LEN(A127)=5,"款","项"))</f>
        <v>类</v>
      </c>
    </row>
    <row r="128" s="280" customFormat="1" ht="38.1" customHeight="1" spans="1:7">
      <c r="A128" s="303" t="s">
        <v>2730</v>
      </c>
      <c r="B128" s="304" t="s">
        <v>2731</v>
      </c>
      <c r="C128" s="305">
        <f>SUM(C129:C132)</f>
        <v>0</v>
      </c>
      <c r="D128" s="305">
        <f>SUM(D129:D132)</f>
        <v>0</v>
      </c>
      <c r="E128" s="259" t="str">
        <f t="shared" ref="E128:E136" si="13">IF(C128&gt;0,D128/C128-1,IF(C128&lt;0,-(D128/C128-1),""))</f>
        <v/>
      </c>
      <c r="F128" s="301" t="str">
        <f t="shared" si="11"/>
        <v>否</v>
      </c>
      <c r="G128" s="284" t="str">
        <f t="shared" si="12"/>
        <v>款</v>
      </c>
    </row>
    <row r="129" ht="38.1" customHeight="1" spans="1:7">
      <c r="A129" s="303" t="s">
        <v>2732</v>
      </c>
      <c r="B129" s="304" t="s">
        <v>2733</v>
      </c>
      <c r="C129" s="305">
        <v>0</v>
      </c>
      <c r="D129" s="305">
        <v>0</v>
      </c>
      <c r="E129" s="259" t="str">
        <f t="shared" si="13"/>
        <v/>
      </c>
      <c r="F129" s="301" t="str">
        <f t="shared" si="11"/>
        <v>否</v>
      </c>
      <c r="G129" s="284" t="str">
        <f t="shared" si="12"/>
        <v>项</v>
      </c>
    </row>
    <row r="130" s="280" customFormat="1" ht="38.1" customHeight="1" spans="1:7">
      <c r="A130" s="303" t="s">
        <v>2734</v>
      </c>
      <c r="B130" s="304" t="s">
        <v>2735</v>
      </c>
      <c r="C130" s="305">
        <v>0</v>
      </c>
      <c r="D130" s="305">
        <v>0</v>
      </c>
      <c r="E130" s="259" t="str">
        <f t="shared" si="13"/>
        <v/>
      </c>
      <c r="F130" s="301" t="str">
        <f t="shared" si="11"/>
        <v>否</v>
      </c>
      <c r="G130" s="284" t="str">
        <f t="shared" si="12"/>
        <v>项</v>
      </c>
    </row>
    <row r="131" s="280" customFormat="1" ht="38.1" customHeight="1" spans="1:7">
      <c r="A131" s="303" t="s">
        <v>2736</v>
      </c>
      <c r="B131" s="304" t="s">
        <v>2737</v>
      </c>
      <c r="C131" s="305">
        <v>0</v>
      </c>
      <c r="D131" s="305">
        <v>0</v>
      </c>
      <c r="E131" s="259" t="str">
        <f t="shared" si="13"/>
        <v/>
      </c>
      <c r="F131" s="301" t="str">
        <f t="shared" si="11"/>
        <v>否</v>
      </c>
      <c r="G131" s="284" t="str">
        <f t="shared" si="12"/>
        <v>项</v>
      </c>
    </row>
    <row r="132" s="280" customFormat="1" ht="38.1" customHeight="1" spans="1:7">
      <c r="A132" s="303" t="s">
        <v>2738</v>
      </c>
      <c r="B132" s="304" t="s">
        <v>2739</v>
      </c>
      <c r="C132" s="305">
        <v>0</v>
      </c>
      <c r="D132" s="305">
        <v>0</v>
      </c>
      <c r="E132" s="259" t="str">
        <f t="shared" si="13"/>
        <v/>
      </c>
      <c r="F132" s="301" t="str">
        <f t="shared" si="11"/>
        <v>否</v>
      </c>
      <c r="G132" s="284" t="str">
        <f t="shared" si="12"/>
        <v>项</v>
      </c>
    </row>
    <row r="133" ht="38.1" customHeight="1" spans="1:7">
      <c r="A133" s="303" t="s">
        <v>2740</v>
      </c>
      <c r="B133" s="304" t="s">
        <v>2741</v>
      </c>
      <c r="C133" s="305">
        <f>SUM(C134:C137)</f>
        <v>0</v>
      </c>
      <c r="D133" s="305">
        <f>SUM(D134:D137)</f>
        <v>0</v>
      </c>
      <c r="E133" s="259" t="str">
        <f t="shared" si="13"/>
        <v/>
      </c>
      <c r="F133" s="301" t="str">
        <f t="shared" si="11"/>
        <v>否</v>
      </c>
      <c r="G133" s="284" t="str">
        <f t="shared" si="12"/>
        <v>款</v>
      </c>
    </row>
    <row r="134" ht="38.1" customHeight="1" spans="1:7">
      <c r="A134" s="303" t="s">
        <v>2742</v>
      </c>
      <c r="B134" s="304" t="s">
        <v>2737</v>
      </c>
      <c r="C134" s="305">
        <v>0</v>
      </c>
      <c r="D134" s="305">
        <v>0</v>
      </c>
      <c r="E134" s="259" t="str">
        <f t="shared" si="13"/>
        <v/>
      </c>
      <c r="F134" s="301" t="str">
        <f t="shared" si="11"/>
        <v>否</v>
      </c>
      <c r="G134" s="284" t="str">
        <f t="shared" si="12"/>
        <v>项</v>
      </c>
    </row>
    <row r="135" s="280" customFormat="1" ht="38.1" customHeight="1" spans="1:7">
      <c r="A135" s="303" t="s">
        <v>2743</v>
      </c>
      <c r="B135" s="304" t="s">
        <v>2744</v>
      </c>
      <c r="C135" s="305">
        <v>0</v>
      </c>
      <c r="D135" s="305">
        <v>0</v>
      </c>
      <c r="E135" s="259" t="str">
        <f t="shared" si="13"/>
        <v/>
      </c>
      <c r="F135" s="301" t="str">
        <f t="shared" si="11"/>
        <v>否</v>
      </c>
      <c r="G135" s="284" t="str">
        <f t="shared" si="12"/>
        <v>项</v>
      </c>
    </row>
    <row r="136" ht="38.1" customHeight="1" spans="1:7">
      <c r="A136" s="303" t="s">
        <v>2745</v>
      </c>
      <c r="B136" s="304" t="s">
        <v>2746</v>
      </c>
      <c r="C136" s="305">
        <v>0</v>
      </c>
      <c r="D136" s="305">
        <v>0</v>
      </c>
      <c r="E136" s="259" t="str">
        <f t="shared" si="13"/>
        <v/>
      </c>
      <c r="F136" s="301" t="str">
        <f t="shared" si="11"/>
        <v>否</v>
      </c>
      <c r="G136" s="284" t="str">
        <f t="shared" si="12"/>
        <v>项</v>
      </c>
    </row>
    <row r="137" ht="38.1" customHeight="1" spans="1:7">
      <c r="A137" s="303" t="s">
        <v>2747</v>
      </c>
      <c r="B137" s="304" t="s">
        <v>2748</v>
      </c>
      <c r="C137" s="305">
        <v>0</v>
      </c>
      <c r="D137" s="305">
        <v>0</v>
      </c>
      <c r="E137" s="259" t="str">
        <f t="shared" ref="E137:E200" si="14">IF(C137&gt;0,D137/C137-1,IF(C137&lt;0,-(D137/C137-1),""))</f>
        <v/>
      </c>
      <c r="F137" s="301" t="str">
        <f t="shared" ref="F137:F200" si="15">IF(LEN(A137)=3,"是",IF(B137&lt;&gt;"",IF(SUM(C137:D137)&lt;&gt;0,"是","否"),"是"))</f>
        <v>否</v>
      </c>
      <c r="G137" s="284" t="str">
        <f t="shared" ref="G137:G200" si="16">IF(LEN(A137)=3,"类",IF(LEN(A137)=5,"款","项"))</f>
        <v>项</v>
      </c>
    </row>
    <row r="138" s="280" customFormat="1" ht="38.1" customHeight="1" spans="1:7">
      <c r="A138" s="303" t="s">
        <v>2749</v>
      </c>
      <c r="B138" s="302" t="s">
        <v>2750</v>
      </c>
      <c r="C138" s="339"/>
      <c r="D138" s="339"/>
      <c r="E138" s="356"/>
      <c r="F138" s="301" t="str">
        <f t="shared" si="15"/>
        <v>否</v>
      </c>
      <c r="G138" s="284" t="str">
        <f t="shared" si="16"/>
        <v>款</v>
      </c>
    </row>
    <row r="139" s="280" customFormat="1" ht="38.1" customHeight="1" spans="1:7">
      <c r="A139" s="303" t="s">
        <v>2751</v>
      </c>
      <c r="B139" s="304" t="s">
        <v>2752</v>
      </c>
      <c r="C139" s="305">
        <v>0</v>
      </c>
      <c r="D139" s="305"/>
      <c r="E139" s="259" t="str">
        <f t="shared" si="14"/>
        <v/>
      </c>
      <c r="F139" s="301" t="str">
        <f t="shared" si="15"/>
        <v>否</v>
      </c>
      <c r="G139" s="284" t="str">
        <f t="shared" si="16"/>
        <v>项</v>
      </c>
    </row>
    <row r="140" s="280" customFormat="1" ht="38.1" customHeight="1" spans="1:7">
      <c r="A140" s="303" t="s">
        <v>2753</v>
      </c>
      <c r="B140" s="304" t="s">
        <v>2754</v>
      </c>
      <c r="C140" s="305"/>
      <c r="D140" s="305"/>
      <c r="E140" s="259" t="str">
        <f t="shared" si="14"/>
        <v/>
      </c>
      <c r="F140" s="301" t="str">
        <f t="shared" si="15"/>
        <v>否</v>
      </c>
      <c r="G140" s="284" t="str">
        <f t="shared" si="16"/>
        <v>项</v>
      </c>
    </row>
    <row r="141" s="280" customFormat="1" ht="38.1" customHeight="1" spans="1:7">
      <c r="A141" s="303" t="s">
        <v>2755</v>
      </c>
      <c r="B141" s="304" t="s">
        <v>2756</v>
      </c>
      <c r="C141" s="305"/>
      <c r="D141" s="305">
        <v>0</v>
      </c>
      <c r="E141" s="259" t="str">
        <f t="shared" si="14"/>
        <v/>
      </c>
      <c r="F141" s="301" t="str">
        <f t="shared" si="15"/>
        <v>否</v>
      </c>
      <c r="G141" s="284" t="str">
        <f t="shared" si="16"/>
        <v>项</v>
      </c>
    </row>
    <row r="142" s="280" customFormat="1" ht="38.1" customHeight="1" spans="1:7">
      <c r="A142" s="303" t="s">
        <v>2757</v>
      </c>
      <c r="B142" s="304" t="s">
        <v>2758</v>
      </c>
      <c r="C142" s="305">
        <v>0</v>
      </c>
      <c r="D142" s="305">
        <v>0</v>
      </c>
      <c r="E142" s="259" t="str">
        <f t="shared" si="14"/>
        <v/>
      </c>
      <c r="F142" s="301" t="str">
        <f t="shared" si="15"/>
        <v>否</v>
      </c>
      <c r="G142" s="284" t="str">
        <f t="shared" si="16"/>
        <v>项</v>
      </c>
    </row>
    <row r="143" s="280" customFormat="1" ht="38.1" customHeight="1" spans="1:7">
      <c r="A143" s="303" t="s">
        <v>2759</v>
      </c>
      <c r="B143" s="302" t="s">
        <v>2760</v>
      </c>
      <c r="C143" s="339"/>
      <c r="D143" s="339"/>
      <c r="E143" s="356"/>
      <c r="F143" s="301" t="str">
        <f t="shared" si="15"/>
        <v>否</v>
      </c>
      <c r="G143" s="284" t="str">
        <f t="shared" si="16"/>
        <v>款</v>
      </c>
    </row>
    <row r="144" s="280" customFormat="1" ht="38.1" customHeight="1" spans="1:7">
      <c r="A144" s="303" t="s">
        <v>2761</v>
      </c>
      <c r="B144" s="304" t="s">
        <v>2762</v>
      </c>
      <c r="C144" s="305">
        <v>0</v>
      </c>
      <c r="D144" s="305">
        <v>0</v>
      </c>
      <c r="E144" s="259" t="str">
        <f t="shared" si="14"/>
        <v/>
      </c>
      <c r="F144" s="301" t="str">
        <f t="shared" si="15"/>
        <v>否</v>
      </c>
      <c r="G144" s="284" t="str">
        <f t="shared" si="16"/>
        <v>项</v>
      </c>
    </row>
    <row r="145" s="280" customFormat="1" ht="38.1" customHeight="1" spans="1:7">
      <c r="A145" s="303" t="s">
        <v>2763</v>
      </c>
      <c r="B145" s="304" t="s">
        <v>2764</v>
      </c>
      <c r="C145" s="305">
        <v>0</v>
      </c>
      <c r="D145" s="305">
        <v>0</v>
      </c>
      <c r="E145" s="259" t="str">
        <f t="shared" si="14"/>
        <v/>
      </c>
      <c r="F145" s="301" t="str">
        <f t="shared" si="15"/>
        <v>否</v>
      </c>
      <c r="G145" s="284" t="str">
        <f t="shared" si="16"/>
        <v>项</v>
      </c>
    </row>
    <row r="146" s="280" customFormat="1" ht="38.1" customHeight="1" spans="1:7">
      <c r="A146" s="303" t="s">
        <v>2765</v>
      </c>
      <c r="B146" s="304" t="s">
        <v>2766</v>
      </c>
      <c r="C146" s="305">
        <v>0</v>
      </c>
      <c r="D146" s="305">
        <v>0</v>
      </c>
      <c r="E146" s="259" t="str">
        <f t="shared" si="14"/>
        <v/>
      </c>
      <c r="F146" s="301" t="str">
        <f t="shared" si="15"/>
        <v>否</v>
      </c>
      <c r="G146" s="284" t="str">
        <f t="shared" si="16"/>
        <v>项</v>
      </c>
    </row>
    <row r="147" s="280" customFormat="1" ht="38.1" customHeight="1" spans="1:7">
      <c r="A147" s="303" t="s">
        <v>2767</v>
      </c>
      <c r="B147" s="304" t="s">
        <v>2768</v>
      </c>
      <c r="C147" s="305">
        <v>0</v>
      </c>
      <c r="D147" s="305">
        <v>0</v>
      </c>
      <c r="E147" s="259" t="str">
        <f t="shared" si="14"/>
        <v/>
      </c>
      <c r="F147" s="301" t="str">
        <f t="shared" si="15"/>
        <v>否</v>
      </c>
      <c r="G147" s="284" t="str">
        <f t="shared" si="16"/>
        <v>项</v>
      </c>
    </row>
    <row r="148" s="280" customFormat="1" ht="38.1" customHeight="1" spans="1:7">
      <c r="A148" s="303" t="s">
        <v>2769</v>
      </c>
      <c r="B148" s="304" t="s">
        <v>2770</v>
      </c>
      <c r="C148" s="305">
        <v>0</v>
      </c>
      <c r="D148" s="305">
        <v>0</v>
      </c>
      <c r="E148" s="259" t="str">
        <f t="shared" si="14"/>
        <v/>
      </c>
      <c r="F148" s="301" t="str">
        <f t="shared" si="15"/>
        <v>否</v>
      </c>
      <c r="G148" s="284" t="str">
        <f t="shared" si="16"/>
        <v>项</v>
      </c>
    </row>
    <row r="149" s="280" customFormat="1" ht="38.1" customHeight="1" spans="1:7">
      <c r="A149" s="303" t="s">
        <v>2771</v>
      </c>
      <c r="B149" s="304" t="s">
        <v>2772</v>
      </c>
      <c r="C149" s="305">
        <v>0</v>
      </c>
      <c r="D149" s="305">
        <v>0</v>
      </c>
      <c r="E149" s="259" t="str">
        <f t="shared" si="14"/>
        <v/>
      </c>
      <c r="F149" s="301" t="str">
        <f t="shared" si="15"/>
        <v>否</v>
      </c>
      <c r="G149" s="284" t="str">
        <f t="shared" si="16"/>
        <v>项</v>
      </c>
    </row>
    <row r="150" s="280" customFormat="1" ht="38.1" customHeight="1" spans="1:7">
      <c r="A150" s="303" t="s">
        <v>2773</v>
      </c>
      <c r="B150" s="304" t="s">
        <v>2774</v>
      </c>
      <c r="C150" s="305">
        <v>0</v>
      </c>
      <c r="D150" s="305">
        <v>0</v>
      </c>
      <c r="E150" s="259" t="str">
        <f t="shared" si="14"/>
        <v/>
      </c>
      <c r="F150" s="301" t="str">
        <f t="shared" si="15"/>
        <v>否</v>
      </c>
      <c r="G150" s="284" t="str">
        <f t="shared" si="16"/>
        <v>项</v>
      </c>
    </row>
    <row r="151" s="280" customFormat="1" ht="38.1" customHeight="1" spans="1:7">
      <c r="A151" s="303" t="s">
        <v>2775</v>
      </c>
      <c r="B151" s="304" t="s">
        <v>2776</v>
      </c>
      <c r="C151" s="305">
        <v>0</v>
      </c>
      <c r="D151" s="305"/>
      <c r="E151" s="259" t="str">
        <f t="shared" si="14"/>
        <v/>
      </c>
      <c r="F151" s="301" t="str">
        <f t="shared" si="15"/>
        <v>否</v>
      </c>
      <c r="G151" s="284" t="str">
        <f t="shared" si="16"/>
        <v>项</v>
      </c>
    </row>
    <row r="152" s="280" customFormat="1" ht="38.1" customHeight="1" spans="1:7">
      <c r="A152" s="303" t="s">
        <v>2777</v>
      </c>
      <c r="B152" s="304" t="s">
        <v>2778</v>
      </c>
      <c r="C152" s="305">
        <f>SUM(C153:C158)</f>
        <v>0</v>
      </c>
      <c r="D152" s="305">
        <f>SUM(D153:D158)</f>
        <v>0</v>
      </c>
      <c r="E152" s="259" t="str">
        <f t="shared" si="14"/>
        <v/>
      </c>
      <c r="F152" s="301" t="str">
        <f t="shared" si="15"/>
        <v>否</v>
      </c>
      <c r="G152" s="284" t="str">
        <f t="shared" si="16"/>
        <v>款</v>
      </c>
    </row>
    <row r="153" s="280" customFormat="1" ht="38.1" customHeight="1" spans="1:7">
      <c r="A153" s="303" t="s">
        <v>2779</v>
      </c>
      <c r="B153" s="304" t="s">
        <v>2780</v>
      </c>
      <c r="C153" s="305">
        <v>0</v>
      </c>
      <c r="D153" s="305">
        <v>0</v>
      </c>
      <c r="E153" s="259" t="str">
        <f t="shared" si="14"/>
        <v/>
      </c>
      <c r="F153" s="301" t="str">
        <f t="shared" si="15"/>
        <v>否</v>
      </c>
      <c r="G153" s="284" t="str">
        <f t="shared" si="16"/>
        <v>项</v>
      </c>
    </row>
    <row r="154" s="280" customFormat="1" ht="38.1" customHeight="1" spans="1:7">
      <c r="A154" s="303" t="s">
        <v>2781</v>
      </c>
      <c r="B154" s="304" t="s">
        <v>2782</v>
      </c>
      <c r="C154" s="305">
        <v>0</v>
      </c>
      <c r="D154" s="305">
        <v>0</v>
      </c>
      <c r="E154" s="259" t="str">
        <f t="shared" si="14"/>
        <v/>
      </c>
      <c r="F154" s="301" t="str">
        <f t="shared" si="15"/>
        <v>否</v>
      </c>
      <c r="G154" s="284" t="str">
        <f t="shared" si="16"/>
        <v>项</v>
      </c>
    </row>
    <row r="155" ht="38.1" customHeight="1" spans="1:7">
      <c r="A155" s="303" t="s">
        <v>2783</v>
      </c>
      <c r="B155" s="304" t="s">
        <v>2784</v>
      </c>
      <c r="C155" s="305">
        <v>0</v>
      </c>
      <c r="D155" s="305">
        <v>0</v>
      </c>
      <c r="E155" s="259" t="str">
        <f t="shared" si="14"/>
        <v/>
      </c>
      <c r="F155" s="301" t="str">
        <f t="shared" si="15"/>
        <v>否</v>
      </c>
      <c r="G155" s="284" t="str">
        <f t="shared" si="16"/>
        <v>项</v>
      </c>
    </row>
    <row r="156" ht="38.1" customHeight="1" spans="1:7">
      <c r="A156" s="303" t="s">
        <v>2785</v>
      </c>
      <c r="B156" s="304" t="s">
        <v>2786</v>
      </c>
      <c r="C156" s="305">
        <v>0</v>
      </c>
      <c r="D156" s="305">
        <v>0</v>
      </c>
      <c r="E156" s="259" t="str">
        <f t="shared" si="14"/>
        <v/>
      </c>
      <c r="F156" s="301" t="str">
        <f t="shared" si="15"/>
        <v>否</v>
      </c>
      <c r="G156" s="284" t="str">
        <f t="shared" si="16"/>
        <v>项</v>
      </c>
    </row>
    <row r="157" s="280" customFormat="1" ht="38.1" customHeight="1" spans="1:7">
      <c r="A157" s="303" t="s">
        <v>2787</v>
      </c>
      <c r="B157" s="304" t="s">
        <v>2788</v>
      </c>
      <c r="C157" s="305">
        <v>0</v>
      </c>
      <c r="D157" s="305">
        <v>0</v>
      </c>
      <c r="E157" s="259" t="str">
        <f t="shared" si="14"/>
        <v/>
      </c>
      <c r="F157" s="301" t="str">
        <f t="shared" si="15"/>
        <v>否</v>
      </c>
      <c r="G157" s="284" t="str">
        <f t="shared" si="16"/>
        <v>项</v>
      </c>
    </row>
    <row r="158" ht="38.1" customHeight="1" spans="1:7">
      <c r="A158" s="303" t="s">
        <v>2789</v>
      </c>
      <c r="B158" s="304" t="s">
        <v>2790</v>
      </c>
      <c r="C158" s="305">
        <v>0</v>
      </c>
      <c r="D158" s="305">
        <v>0</v>
      </c>
      <c r="E158" s="259" t="str">
        <f t="shared" si="14"/>
        <v/>
      </c>
      <c r="F158" s="301" t="str">
        <f t="shared" si="15"/>
        <v>否</v>
      </c>
      <c r="G158" s="284" t="str">
        <f t="shared" si="16"/>
        <v>项</v>
      </c>
    </row>
    <row r="159" ht="38.1" customHeight="1" spans="1:7">
      <c r="A159" s="303" t="s">
        <v>2791</v>
      </c>
      <c r="B159" s="302" t="s">
        <v>2792</v>
      </c>
      <c r="C159" s="339"/>
      <c r="D159" s="339"/>
      <c r="E159" s="356"/>
      <c r="F159" s="301" t="str">
        <f t="shared" si="15"/>
        <v>否</v>
      </c>
      <c r="G159" s="284" t="str">
        <f t="shared" si="16"/>
        <v>款</v>
      </c>
    </row>
    <row r="160" s="280" customFormat="1" ht="38.1" customHeight="1" spans="1:7">
      <c r="A160" s="303" t="s">
        <v>2793</v>
      </c>
      <c r="B160" s="304" t="s">
        <v>2794</v>
      </c>
      <c r="C160" s="305"/>
      <c r="D160" s="305"/>
      <c r="E160" s="259" t="str">
        <f t="shared" si="14"/>
        <v/>
      </c>
      <c r="F160" s="301" t="str">
        <f t="shared" si="15"/>
        <v>否</v>
      </c>
      <c r="G160" s="284" t="str">
        <f t="shared" si="16"/>
        <v>项</v>
      </c>
    </row>
    <row r="161" s="280" customFormat="1" ht="38.1" customHeight="1" spans="1:7">
      <c r="A161" s="303" t="s">
        <v>2795</v>
      </c>
      <c r="B161" s="304" t="s">
        <v>2796</v>
      </c>
      <c r="C161" s="305">
        <v>0</v>
      </c>
      <c r="D161" s="305">
        <v>0</v>
      </c>
      <c r="E161" s="259" t="str">
        <f t="shared" si="14"/>
        <v/>
      </c>
      <c r="F161" s="301" t="str">
        <f t="shared" si="15"/>
        <v>否</v>
      </c>
      <c r="G161" s="284" t="str">
        <f t="shared" si="16"/>
        <v>项</v>
      </c>
    </row>
    <row r="162" s="280" customFormat="1" ht="38.1" customHeight="1" spans="1:7">
      <c r="A162" s="303" t="s">
        <v>2797</v>
      </c>
      <c r="B162" s="304" t="s">
        <v>2798</v>
      </c>
      <c r="C162" s="305"/>
      <c r="D162" s="305">
        <v>0</v>
      </c>
      <c r="E162" s="259" t="str">
        <f t="shared" si="14"/>
        <v/>
      </c>
      <c r="F162" s="301" t="str">
        <f t="shared" si="15"/>
        <v>否</v>
      </c>
      <c r="G162" s="284" t="str">
        <f t="shared" si="16"/>
        <v>项</v>
      </c>
    </row>
    <row r="163" s="280" customFormat="1" ht="38.1" customHeight="1" spans="1:7">
      <c r="A163" s="303" t="s">
        <v>2799</v>
      </c>
      <c r="B163" s="304" t="s">
        <v>2800</v>
      </c>
      <c r="C163" s="305"/>
      <c r="D163" s="305"/>
      <c r="E163" s="259" t="str">
        <f t="shared" si="14"/>
        <v/>
      </c>
      <c r="F163" s="301" t="str">
        <f t="shared" si="15"/>
        <v>否</v>
      </c>
      <c r="G163" s="284" t="str">
        <f t="shared" si="16"/>
        <v>项</v>
      </c>
    </row>
    <row r="164" s="280" customFormat="1" ht="38.1" customHeight="1" spans="1:7">
      <c r="A164" s="303" t="s">
        <v>2801</v>
      </c>
      <c r="B164" s="304" t="s">
        <v>2802</v>
      </c>
      <c r="C164" s="305">
        <v>0</v>
      </c>
      <c r="D164" s="305">
        <v>0</v>
      </c>
      <c r="E164" s="259" t="str">
        <f t="shared" si="14"/>
        <v/>
      </c>
      <c r="F164" s="301" t="str">
        <f t="shared" si="15"/>
        <v>否</v>
      </c>
      <c r="G164" s="284" t="str">
        <f t="shared" si="16"/>
        <v>项</v>
      </c>
    </row>
    <row r="165" s="280" customFormat="1" ht="38.1" customHeight="1" spans="1:7">
      <c r="A165" s="303" t="s">
        <v>2803</v>
      </c>
      <c r="B165" s="304" t="s">
        <v>2804</v>
      </c>
      <c r="C165" s="305"/>
      <c r="D165" s="305"/>
      <c r="E165" s="259" t="str">
        <f t="shared" si="14"/>
        <v/>
      </c>
      <c r="F165" s="301" t="str">
        <f t="shared" si="15"/>
        <v>否</v>
      </c>
      <c r="G165" s="284" t="str">
        <f t="shared" si="16"/>
        <v>项</v>
      </c>
    </row>
    <row r="166" s="280" customFormat="1" ht="38.1" customHeight="1" spans="1:7">
      <c r="A166" s="303" t="s">
        <v>2805</v>
      </c>
      <c r="B166" s="304" t="s">
        <v>2806</v>
      </c>
      <c r="C166" s="305">
        <v>0</v>
      </c>
      <c r="D166" s="305">
        <v>0</v>
      </c>
      <c r="E166" s="259" t="str">
        <f t="shared" si="14"/>
        <v/>
      </c>
      <c r="F166" s="301" t="str">
        <f t="shared" si="15"/>
        <v>否</v>
      </c>
      <c r="G166" s="284" t="str">
        <f t="shared" si="16"/>
        <v>项</v>
      </c>
    </row>
    <row r="167" ht="38.1" customHeight="1" spans="1:7">
      <c r="A167" s="303" t="s">
        <v>2807</v>
      </c>
      <c r="B167" s="304" t="s">
        <v>2808</v>
      </c>
      <c r="C167" s="305">
        <v>0</v>
      </c>
      <c r="D167" s="305">
        <v>0</v>
      </c>
      <c r="E167" s="259" t="str">
        <f t="shared" si="14"/>
        <v/>
      </c>
      <c r="F167" s="301" t="str">
        <f t="shared" si="15"/>
        <v>否</v>
      </c>
      <c r="G167" s="284" t="str">
        <f t="shared" si="16"/>
        <v>项</v>
      </c>
    </row>
    <row r="168" ht="38.1" customHeight="1" spans="1:7">
      <c r="A168" s="303" t="s">
        <v>2809</v>
      </c>
      <c r="B168" s="304" t="s">
        <v>2810</v>
      </c>
      <c r="C168" s="305">
        <f>SUM(C169:C170)</f>
        <v>0</v>
      </c>
      <c r="D168" s="305">
        <f>SUM(D169:D170)</f>
        <v>0</v>
      </c>
      <c r="E168" s="259" t="str">
        <f t="shared" si="14"/>
        <v/>
      </c>
      <c r="F168" s="301" t="str">
        <f t="shared" si="15"/>
        <v>否</v>
      </c>
      <c r="G168" s="284" t="str">
        <f t="shared" si="16"/>
        <v>款</v>
      </c>
    </row>
    <row r="169" s="280" customFormat="1" ht="38.1" customHeight="1" spans="1:7">
      <c r="A169" s="303" t="s">
        <v>2811</v>
      </c>
      <c r="B169" s="304" t="s">
        <v>2733</v>
      </c>
      <c r="C169" s="305">
        <v>0</v>
      </c>
      <c r="D169" s="305">
        <v>0</v>
      </c>
      <c r="E169" s="259" t="str">
        <f t="shared" si="14"/>
        <v/>
      </c>
      <c r="F169" s="301" t="str">
        <f t="shared" si="15"/>
        <v>否</v>
      </c>
      <c r="G169" s="284" t="str">
        <f t="shared" si="16"/>
        <v>项</v>
      </c>
    </row>
    <row r="170" s="280" customFormat="1" ht="38.1" customHeight="1" spans="1:7">
      <c r="A170" s="303" t="s">
        <v>2812</v>
      </c>
      <c r="B170" s="304" t="s">
        <v>2813</v>
      </c>
      <c r="C170" s="305">
        <v>0</v>
      </c>
      <c r="D170" s="305">
        <v>0</v>
      </c>
      <c r="E170" s="259" t="str">
        <f t="shared" si="14"/>
        <v/>
      </c>
      <c r="F170" s="301" t="str">
        <f t="shared" si="15"/>
        <v>否</v>
      </c>
      <c r="G170" s="284" t="str">
        <f t="shared" si="16"/>
        <v>项</v>
      </c>
    </row>
    <row r="171" s="280" customFormat="1" ht="38.1" customHeight="1" spans="1:7">
      <c r="A171" s="303" t="s">
        <v>2814</v>
      </c>
      <c r="B171" s="302" t="s">
        <v>2815</v>
      </c>
      <c r="C171" s="339"/>
      <c r="D171" s="339"/>
      <c r="E171" s="356"/>
      <c r="F171" s="301" t="str">
        <f t="shared" si="15"/>
        <v>否</v>
      </c>
      <c r="G171" s="284" t="str">
        <f t="shared" si="16"/>
        <v>款</v>
      </c>
    </row>
    <row r="172" s="280" customFormat="1" ht="38.1" customHeight="1" spans="1:7">
      <c r="A172" s="303" t="s">
        <v>2816</v>
      </c>
      <c r="B172" s="304" t="s">
        <v>2733</v>
      </c>
      <c r="C172" s="305"/>
      <c r="D172" s="305"/>
      <c r="E172" s="259" t="str">
        <f t="shared" si="14"/>
        <v/>
      </c>
      <c r="F172" s="301" t="str">
        <f t="shared" si="15"/>
        <v>否</v>
      </c>
      <c r="G172" s="284" t="str">
        <f t="shared" si="16"/>
        <v>项</v>
      </c>
    </row>
    <row r="173" s="280" customFormat="1" ht="38.1" customHeight="1" spans="1:7">
      <c r="A173" s="303" t="s">
        <v>2817</v>
      </c>
      <c r="B173" s="304" t="s">
        <v>2818</v>
      </c>
      <c r="C173" s="305"/>
      <c r="D173" s="305">
        <v>0</v>
      </c>
      <c r="E173" s="259" t="str">
        <f t="shared" si="14"/>
        <v/>
      </c>
      <c r="F173" s="301" t="str">
        <f t="shared" si="15"/>
        <v>否</v>
      </c>
      <c r="G173" s="284" t="str">
        <f t="shared" si="16"/>
        <v>项</v>
      </c>
    </row>
    <row r="174" s="280" customFormat="1" ht="38.1" customHeight="1" spans="1:7">
      <c r="A174" s="303" t="s">
        <v>2819</v>
      </c>
      <c r="B174" s="304" t="s">
        <v>2820</v>
      </c>
      <c r="C174" s="305">
        <v>0</v>
      </c>
      <c r="D174" s="305">
        <v>0</v>
      </c>
      <c r="E174" s="259" t="str">
        <f t="shared" si="14"/>
        <v/>
      </c>
      <c r="F174" s="301" t="str">
        <f t="shared" si="15"/>
        <v>否</v>
      </c>
      <c r="G174" s="284" t="str">
        <f t="shared" si="16"/>
        <v>款</v>
      </c>
    </row>
    <row r="175" ht="38.1" customHeight="1" spans="1:7">
      <c r="A175" s="303" t="s">
        <v>2821</v>
      </c>
      <c r="B175" s="304" t="s">
        <v>2822</v>
      </c>
      <c r="C175" s="305">
        <f>SUM(C176:C178)</f>
        <v>0</v>
      </c>
      <c r="D175" s="305">
        <f>SUM(D176:D178)</f>
        <v>0</v>
      </c>
      <c r="E175" s="259" t="str">
        <f t="shared" si="14"/>
        <v/>
      </c>
      <c r="F175" s="301" t="str">
        <f t="shared" si="15"/>
        <v>否</v>
      </c>
      <c r="G175" s="284" t="str">
        <f t="shared" si="16"/>
        <v>款</v>
      </c>
    </row>
    <row r="176" ht="38.1" customHeight="1" spans="1:7">
      <c r="A176" s="303" t="s">
        <v>2823</v>
      </c>
      <c r="B176" s="304" t="s">
        <v>2752</v>
      </c>
      <c r="C176" s="305">
        <v>0</v>
      </c>
      <c r="D176" s="305">
        <v>0</v>
      </c>
      <c r="E176" s="259" t="str">
        <f t="shared" si="14"/>
        <v/>
      </c>
      <c r="F176" s="301" t="str">
        <f t="shared" si="15"/>
        <v>否</v>
      </c>
      <c r="G176" s="284" t="str">
        <f t="shared" si="16"/>
        <v>项</v>
      </c>
    </row>
    <row r="177" ht="38.1" customHeight="1" spans="1:7">
      <c r="A177" s="303" t="s">
        <v>2824</v>
      </c>
      <c r="B177" s="304" t="s">
        <v>2756</v>
      </c>
      <c r="C177" s="305">
        <v>0</v>
      </c>
      <c r="D177" s="305">
        <v>0</v>
      </c>
      <c r="E177" s="259" t="str">
        <f t="shared" si="14"/>
        <v/>
      </c>
      <c r="F177" s="301" t="str">
        <f t="shared" si="15"/>
        <v>否</v>
      </c>
      <c r="G177" s="284" t="str">
        <f t="shared" si="16"/>
        <v>项</v>
      </c>
    </row>
    <row r="178" s="280" customFormat="1" ht="38.1" customHeight="1" spans="1:7">
      <c r="A178" s="303" t="s">
        <v>2825</v>
      </c>
      <c r="B178" s="304" t="s">
        <v>2826</v>
      </c>
      <c r="C178" s="305">
        <v>0</v>
      </c>
      <c r="D178" s="305">
        <v>0</v>
      </c>
      <c r="E178" s="259" t="str">
        <f t="shared" si="14"/>
        <v/>
      </c>
      <c r="F178" s="301" t="str">
        <f t="shared" si="15"/>
        <v>否</v>
      </c>
      <c r="G178" s="284" t="str">
        <f t="shared" si="16"/>
        <v>项</v>
      </c>
    </row>
    <row r="179" ht="38.1" customHeight="1" spans="1:7">
      <c r="A179" s="298" t="s">
        <v>95</v>
      </c>
      <c r="B179" s="299" t="s">
        <v>2827</v>
      </c>
      <c r="C179" s="336"/>
      <c r="D179" s="336"/>
      <c r="E179" s="356"/>
      <c r="F179" s="301" t="str">
        <f t="shared" si="15"/>
        <v>是</v>
      </c>
      <c r="G179" s="284" t="str">
        <f t="shared" si="16"/>
        <v>类</v>
      </c>
    </row>
    <row r="180" ht="38.1" customHeight="1" spans="1:7">
      <c r="A180" s="303" t="s">
        <v>2828</v>
      </c>
      <c r="B180" s="302" t="s">
        <v>2829</v>
      </c>
      <c r="C180" s="339"/>
      <c r="D180" s="339"/>
      <c r="E180" s="356"/>
      <c r="F180" s="301" t="str">
        <f t="shared" si="15"/>
        <v>否</v>
      </c>
      <c r="G180" s="284" t="str">
        <f t="shared" si="16"/>
        <v>款</v>
      </c>
    </row>
    <row r="181" ht="38.1" customHeight="1" spans="1:7">
      <c r="A181" s="303" t="s">
        <v>2830</v>
      </c>
      <c r="B181" s="304" t="s">
        <v>2831</v>
      </c>
      <c r="C181" s="305"/>
      <c r="D181" s="305"/>
      <c r="E181" s="259" t="str">
        <f t="shared" si="14"/>
        <v/>
      </c>
      <c r="F181" s="301" t="str">
        <f t="shared" si="15"/>
        <v>否</v>
      </c>
      <c r="G181" s="284" t="str">
        <f t="shared" si="16"/>
        <v>项</v>
      </c>
    </row>
    <row r="182" s="280" customFormat="1" ht="38.1" customHeight="1" spans="1:7">
      <c r="A182" s="303" t="s">
        <v>2832</v>
      </c>
      <c r="B182" s="304" t="s">
        <v>2833</v>
      </c>
      <c r="C182" s="305">
        <v>0</v>
      </c>
      <c r="D182" s="305">
        <v>0</v>
      </c>
      <c r="E182" s="259" t="str">
        <f t="shared" si="14"/>
        <v/>
      </c>
      <c r="F182" s="301" t="str">
        <f t="shared" si="15"/>
        <v>否</v>
      </c>
      <c r="G182" s="284" t="str">
        <f t="shared" si="16"/>
        <v>项</v>
      </c>
    </row>
    <row r="183" s="280" customFormat="1" ht="38.1" customHeight="1" spans="1:7">
      <c r="A183" s="298" t="s">
        <v>117</v>
      </c>
      <c r="B183" s="299" t="s">
        <v>2834</v>
      </c>
      <c r="C183" s="336">
        <f>C184+C188+C197</f>
        <v>20839</v>
      </c>
      <c r="D183" s="336">
        <f>D184+D188+D197</f>
        <v>3903</v>
      </c>
      <c r="E183" s="356">
        <f t="shared" ref="E183:E184" si="17">(D183-C183)/C183</f>
        <v>-0.8127</v>
      </c>
      <c r="F183" s="301" t="str">
        <f t="shared" si="15"/>
        <v>是</v>
      </c>
      <c r="G183" s="284" t="str">
        <f t="shared" si="16"/>
        <v>类</v>
      </c>
    </row>
    <row r="184" ht="38.1" customHeight="1" spans="1:7">
      <c r="A184" s="303" t="s">
        <v>2835</v>
      </c>
      <c r="B184" s="302" t="s">
        <v>2836</v>
      </c>
      <c r="C184" s="339">
        <v>20000</v>
      </c>
      <c r="D184" s="339"/>
      <c r="E184" s="356">
        <f t="shared" si="17"/>
        <v>-1</v>
      </c>
      <c r="F184" s="301" t="str">
        <f t="shared" si="15"/>
        <v>是</v>
      </c>
      <c r="G184" s="284" t="str">
        <f t="shared" si="16"/>
        <v>款</v>
      </c>
    </row>
    <row r="185" ht="38.1" customHeight="1" spans="1:7">
      <c r="A185" s="303" t="s">
        <v>2837</v>
      </c>
      <c r="B185" s="304" t="s">
        <v>2838</v>
      </c>
      <c r="C185" s="305"/>
      <c r="D185" s="305"/>
      <c r="E185" s="259" t="str">
        <f t="shared" si="14"/>
        <v/>
      </c>
      <c r="F185" s="301" t="str">
        <f t="shared" si="15"/>
        <v>否</v>
      </c>
      <c r="G185" s="284" t="str">
        <f t="shared" si="16"/>
        <v>项</v>
      </c>
    </row>
    <row r="186" s="280" customFormat="1" ht="38.1" customHeight="1" spans="1:7">
      <c r="A186" s="303" t="s">
        <v>2839</v>
      </c>
      <c r="B186" s="304" t="s">
        <v>2840</v>
      </c>
      <c r="C186" s="305">
        <v>20000</v>
      </c>
      <c r="D186" s="305"/>
      <c r="E186" s="259">
        <f t="shared" si="14"/>
        <v>-1</v>
      </c>
      <c r="F186" s="301" t="str">
        <f t="shared" si="15"/>
        <v>是</v>
      </c>
      <c r="G186" s="284" t="str">
        <f t="shared" si="16"/>
        <v>项</v>
      </c>
    </row>
    <row r="187" s="280" customFormat="1" ht="38.1" customHeight="1" spans="1:7">
      <c r="A187" s="303" t="s">
        <v>2841</v>
      </c>
      <c r="B187" s="304" t="s">
        <v>2842</v>
      </c>
      <c r="C187" s="305">
        <v>0</v>
      </c>
      <c r="D187" s="305"/>
      <c r="E187" s="259" t="str">
        <f t="shared" si="14"/>
        <v/>
      </c>
      <c r="F187" s="301" t="str">
        <f t="shared" si="15"/>
        <v>否</v>
      </c>
      <c r="G187" s="284" t="str">
        <f t="shared" si="16"/>
        <v>项</v>
      </c>
    </row>
    <row r="188" ht="38.1" customHeight="1" spans="1:7">
      <c r="A188" s="303" t="s">
        <v>2843</v>
      </c>
      <c r="B188" s="302" t="s">
        <v>2844</v>
      </c>
      <c r="C188" s="339">
        <v>1</v>
      </c>
      <c r="D188" s="339">
        <v>3</v>
      </c>
      <c r="E188" s="356"/>
      <c r="F188" s="301" t="str">
        <f t="shared" si="15"/>
        <v>是</v>
      </c>
      <c r="G188" s="284" t="str">
        <f t="shared" si="16"/>
        <v>款</v>
      </c>
    </row>
    <row r="189" s="280" customFormat="1" ht="38.1" customHeight="1" spans="1:7">
      <c r="A189" s="303" t="s">
        <v>2845</v>
      </c>
      <c r="B189" s="304" t="s">
        <v>2846</v>
      </c>
      <c r="C189" s="305">
        <v>0</v>
      </c>
      <c r="D189" s="305"/>
      <c r="E189" s="259" t="str">
        <f t="shared" si="14"/>
        <v/>
      </c>
      <c r="F189" s="301" t="str">
        <f t="shared" si="15"/>
        <v>否</v>
      </c>
      <c r="G189" s="284" t="str">
        <f t="shared" si="16"/>
        <v>项</v>
      </c>
    </row>
    <row r="190" ht="38.1" customHeight="1" spans="1:7">
      <c r="A190" s="303" t="s">
        <v>2847</v>
      </c>
      <c r="B190" s="304" t="s">
        <v>2848</v>
      </c>
      <c r="C190" s="305">
        <v>0</v>
      </c>
      <c r="D190" s="305"/>
      <c r="E190" s="259" t="str">
        <f t="shared" si="14"/>
        <v/>
      </c>
      <c r="F190" s="301" t="str">
        <f t="shared" si="15"/>
        <v>否</v>
      </c>
      <c r="G190" s="284" t="str">
        <f t="shared" si="16"/>
        <v>项</v>
      </c>
    </row>
    <row r="191" ht="38.1" customHeight="1" spans="1:7">
      <c r="A191" s="303" t="s">
        <v>2849</v>
      </c>
      <c r="B191" s="304" t="s">
        <v>2850</v>
      </c>
      <c r="C191" s="305"/>
      <c r="D191" s="305"/>
      <c r="E191" s="259" t="str">
        <f t="shared" si="14"/>
        <v/>
      </c>
      <c r="F191" s="301" t="str">
        <f t="shared" si="15"/>
        <v>否</v>
      </c>
      <c r="G191" s="284" t="str">
        <f t="shared" si="16"/>
        <v>项</v>
      </c>
    </row>
    <row r="192" ht="38.1" customHeight="1" spans="1:7">
      <c r="A192" s="303" t="s">
        <v>2851</v>
      </c>
      <c r="B192" s="304" t="s">
        <v>2852</v>
      </c>
      <c r="C192" s="305"/>
      <c r="D192" s="305"/>
      <c r="E192" s="259" t="str">
        <f t="shared" si="14"/>
        <v/>
      </c>
      <c r="F192" s="301" t="str">
        <f t="shared" si="15"/>
        <v>否</v>
      </c>
      <c r="G192" s="284" t="str">
        <f t="shared" si="16"/>
        <v>项</v>
      </c>
    </row>
    <row r="193" ht="38.1" customHeight="1" spans="1:7">
      <c r="A193" s="303" t="s">
        <v>2853</v>
      </c>
      <c r="B193" s="304" t="s">
        <v>2854</v>
      </c>
      <c r="C193" s="305">
        <v>0</v>
      </c>
      <c r="D193" s="305"/>
      <c r="E193" s="259" t="str">
        <f t="shared" si="14"/>
        <v/>
      </c>
      <c r="F193" s="301" t="str">
        <f t="shared" si="15"/>
        <v>否</v>
      </c>
      <c r="G193" s="284" t="str">
        <f t="shared" si="16"/>
        <v>项</v>
      </c>
    </row>
    <row r="194" ht="38.1" customHeight="1" spans="1:7">
      <c r="A194" s="303" t="s">
        <v>2855</v>
      </c>
      <c r="B194" s="304" t="s">
        <v>2856</v>
      </c>
      <c r="C194" s="305">
        <v>0</v>
      </c>
      <c r="D194" s="305"/>
      <c r="E194" s="259" t="str">
        <f t="shared" si="14"/>
        <v/>
      </c>
      <c r="F194" s="301" t="str">
        <f t="shared" si="15"/>
        <v>否</v>
      </c>
      <c r="G194" s="284" t="str">
        <f t="shared" si="16"/>
        <v>项</v>
      </c>
    </row>
    <row r="195" s="280" customFormat="1" ht="38.1" customHeight="1" spans="1:7">
      <c r="A195" s="303" t="s">
        <v>2857</v>
      </c>
      <c r="B195" s="304" t="s">
        <v>2858</v>
      </c>
      <c r="C195" s="305">
        <v>1</v>
      </c>
      <c r="D195" s="305">
        <v>3</v>
      </c>
      <c r="E195" s="259">
        <f t="shared" si="14"/>
        <v>2</v>
      </c>
      <c r="F195" s="301" t="str">
        <f t="shared" si="15"/>
        <v>是</v>
      </c>
      <c r="G195" s="284" t="str">
        <f t="shared" si="16"/>
        <v>项</v>
      </c>
    </row>
    <row r="196" ht="38.1" customHeight="1" spans="1:7">
      <c r="A196" s="303" t="s">
        <v>2859</v>
      </c>
      <c r="B196" s="304" t="s">
        <v>2860</v>
      </c>
      <c r="C196" s="305">
        <v>0</v>
      </c>
      <c r="D196" s="305"/>
      <c r="E196" s="259" t="str">
        <f t="shared" si="14"/>
        <v/>
      </c>
      <c r="F196" s="301" t="str">
        <f t="shared" si="15"/>
        <v>否</v>
      </c>
      <c r="G196" s="284" t="str">
        <f t="shared" si="16"/>
        <v>项</v>
      </c>
    </row>
    <row r="197" ht="38.1" customHeight="1" spans="1:7">
      <c r="A197" s="303" t="s">
        <v>2861</v>
      </c>
      <c r="B197" s="302" t="s">
        <v>2862</v>
      </c>
      <c r="C197" s="339">
        <v>838</v>
      </c>
      <c r="D197" s="339">
        <v>3900</v>
      </c>
      <c r="E197" s="356">
        <f>(D197-C197)/C197</f>
        <v>3.6539</v>
      </c>
      <c r="F197" s="301" t="str">
        <f t="shared" si="15"/>
        <v>是</v>
      </c>
      <c r="G197" s="284" t="str">
        <f t="shared" si="16"/>
        <v>款</v>
      </c>
    </row>
    <row r="198" ht="38.1" customHeight="1" spans="1:7">
      <c r="A198" s="310">
        <v>2296001</v>
      </c>
      <c r="B198" s="304" t="s">
        <v>2863</v>
      </c>
      <c r="C198" s="305">
        <v>5</v>
      </c>
      <c r="D198" s="305"/>
      <c r="E198" s="259">
        <f t="shared" si="14"/>
        <v>-1</v>
      </c>
      <c r="F198" s="301" t="str">
        <f t="shared" si="15"/>
        <v>是</v>
      </c>
      <c r="G198" s="284" t="str">
        <f t="shared" si="16"/>
        <v>项</v>
      </c>
    </row>
    <row r="199" s="280" customFormat="1" ht="38.1" customHeight="1" spans="1:7">
      <c r="A199" s="303" t="s">
        <v>2864</v>
      </c>
      <c r="B199" s="304" t="s">
        <v>2865</v>
      </c>
      <c r="C199" s="305">
        <v>481</v>
      </c>
      <c r="D199" s="305">
        <v>1538</v>
      </c>
      <c r="E199" s="259">
        <f t="shared" si="14"/>
        <v>2.1975</v>
      </c>
      <c r="F199" s="301" t="str">
        <f t="shared" si="15"/>
        <v>是</v>
      </c>
      <c r="G199" s="284" t="str">
        <f t="shared" si="16"/>
        <v>项</v>
      </c>
    </row>
    <row r="200" ht="38.1" customHeight="1" spans="1:7">
      <c r="A200" s="303" t="s">
        <v>2866</v>
      </c>
      <c r="B200" s="304" t="s">
        <v>2867</v>
      </c>
      <c r="C200" s="305">
        <v>206</v>
      </c>
      <c r="D200" s="305">
        <v>1083</v>
      </c>
      <c r="E200" s="259">
        <f t="shared" si="14"/>
        <v>4.2573</v>
      </c>
      <c r="F200" s="301" t="str">
        <f t="shared" si="15"/>
        <v>是</v>
      </c>
      <c r="G200" s="284" t="str">
        <f t="shared" si="16"/>
        <v>项</v>
      </c>
    </row>
    <row r="201" ht="38.1" customHeight="1" spans="1:7">
      <c r="A201" s="303" t="s">
        <v>2868</v>
      </c>
      <c r="B201" s="304" t="s">
        <v>2869</v>
      </c>
      <c r="C201" s="305">
        <v>9</v>
      </c>
      <c r="D201" s="305">
        <v>10</v>
      </c>
      <c r="E201" s="259">
        <f t="shared" ref="E201:E264" si="18">IF(C201&gt;0,D201/C201-1,IF(C201&lt;0,-(D201/C201-1),""))</f>
        <v>0.1111</v>
      </c>
      <c r="F201" s="301" t="str">
        <f t="shared" ref="F201:F264" si="19">IF(LEN(A201)=3,"是",IF(B201&lt;&gt;"",IF(SUM(C201:D201)&lt;&gt;0,"是","否"),"是"))</f>
        <v>是</v>
      </c>
      <c r="G201" s="284" t="str">
        <f t="shared" ref="G201:G264" si="20">IF(LEN(A201)=3,"类",IF(LEN(A201)=5,"款","项"))</f>
        <v>项</v>
      </c>
    </row>
    <row r="202" ht="38.1" customHeight="1" spans="1:7">
      <c r="A202" s="303" t="s">
        <v>2870</v>
      </c>
      <c r="B202" s="304" t="s">
        <v>2871</v>
      </c>
      <c r="C202" s="305"/>
      <c r="D202" s="305"/>
      <c r="E202" s="259" t="str">
        <f t="shared" si="18"/>
        <v/>
      </c>
      <c r="F202" s="301" t="str">
        <f t="shared" si="19"/>
        <v>否</v>
      </c>
      <c r="G202" s="284" t="str">
        <f t="shared" si="20"/>
        <v>项</v>
      </c>
    </row>
    <row r="203" ht="38.1" customHeight="1" spans="1:7">
      <c r="A203" s="303" t="s">
        <v>2872</v>
      </c>
      <c r="B203" s="304" t="s">
        <v>2873</v>
      </c>
      <c r="C203" s="305">
        <v>45</v>
      </c>
      <c r="D203" s="305">
        <v>448</v>
      </c>
      <c r="E203" s="259">
        <f t="shared" si="18"/>
        <v>8.9556</v>
      </c>
      <c r="F203" s="301" t="str">
        <f t="shared" si="19"/>
        <v>是</v>
      </c>
      <c r="G203" s="284" t="str">
        <f t="shared" si="20"/>
        <v>项</v>
      </c>
    </row>
    <row r="204" s="280" customFormat="1" ht="38.1" customHeight="1" spans="1:7">
      <c r="A204" s="303" t="s">
        <v>2874</v>
      </c>
      <c r="B204" s="304" t="s">
        <v>2875</v>
      </c>
      <c r="C204" s="305"/>
      <c r="D204" s="305"/>
      <c r="E204" s="259" t="str">
        <f t="shared" si="18"/>
        <v/>
      </c>
      <c r="F204" s="301" t="str">
        <f t="shared" si="19"/>
        <v>否</v>
      </c>
      <c r="G204" s="284" t="str">
        <f t="shared" si="20"/>
        <v>项</v>
      </c>
    </row>
    <row r="205" s="280" customFormat="1" ht="38.1" customHeight="1" spans="1:7">
      <c r="A205" s="303" t="s">
        <v>2876</v>
      </c>
      <c r="B205" s="304" t="s">
        <v>2877</v>
      </c>
      <c r="C205" s="305"/>
      <c r="D205" s="305"/>
      <c r="E205" s="259" t="str">
        <f t="shared" si="18"/>
        <v/>
      </c>
      <c r="F205" s="301" t="str">
        <f t="shared" si="19"/>
        <v>否</v>
      </c>
      <c r="G205" s="284" t="str">
        <f t="shared" si="20"/>
        <v>项</v>
      </c>
    </row>
    <row r="206" s="280" customFormat="1" ht="38.1" customHeight="1" spans="1:7">
      <c r="A206" s="303" t="s">
        <v>2878</v>
      </c>
      <c r="B206" s="304" t="s">
        <v>2879</v>
      </c>
      <c r="C206" s="305"/>
      <c r="D206" s="305"/>
      <c r="E206" s="259" t="str">
        <f t="shared" si="18"/>
        <v/>
      </c>
      <c r="F206" s="301" t="str">
        <f t="shared" si="19"/>
        <v>否</v>
      </c>
      <c r="G206" s="284" t="str">
        <f t="shared" si="20"/>
        <v>项</v>
      </c>
    </row>
    <row r="207" ht="38.1" customHeight="1" spans="1:7">
      <c r="A207" s="303" t="s">
        <v>2880</v>
      </c>
      <c r="B207" s="304" t="s">
        <v>2881</v>
      </c>
      <c r="C207" s="305"/>
      <c r="D207" s="305"/>
      <c r="E207" s="259" t="str">
        <f t="shared" si="18"/>
        <v/>
      </c>
      <c r="F207" s="301" t="str">
        <f t="shared" si="19"/>
        <v>否</v>
      </c>
      <c r="G207" s="284" t="str">
        <f t="shared" si="20"/>
        <v>项</v>
      </c>
    </row>
    <row r="208" s="280" customFormat="1" ht="38.1" customHeight="1" spans="1:7">
      <c r="A208" s="303" t="s">
        <v>2882</v>
      </c>
      <c r="B208" s="304" t="s">
        <v>2883</v>
      </c>
      <c r="C208" s="305">
        <v>92</v>
      </c>
      <c r="D208" s="305">
        <v>821</v>
      </c>
      <c r="E208" s="259">
        <f t="shared" si="18"/>
        <v>7.9239</v>
      </c>
      <c r="F208" s="301" t="str">
        <f t="shared" si="19"/>
        <v>是</v>
      </c>
      <c r="G208" s="284" t="str">
        <f t="shared" si="20"/>
        <v>项</v>
      </c>
    </row>
    <row r="209" s="280" customFormat="1" ht="38.1" customHeight="1" spans="1:7">
      <c r="A209" s="298" t="s">
        <v>113</v>
      </c>
      <c r="B209" s="299" t="s">
        <v>2884</v>
      </c>
      <c r="C209" s="336">
        <f>SUM(C210:C225)</f>
        <v>13257</v>
      </c>
      <c r="D209" s="336">
        <f>SUM(D210:D225)</f>
        <v>19600</v>
      </c>
      <c r="E209" s="356">
        <f>(D209-C209)/C209</f>
        <v>0.4785</v>
      </c>
      <c r="F209" s="301" t="str">
        <f t="shared" si="19"/>
        <v>是</v>
      </c>
      <c r="G209" s="284" t="str">
        <f t="shared" si="20"/>
        <v>类</v>
      </c>
    </row>
    <row r="210" s="280" customFormat="1" ht="38.1" customHeight="1" spans="1:7">
      <c r="A210" s="303" t="s">
        <v>2885</v>
      </c>
      <c r="B210" s="304" t="s">
        <v>2886</v>
      </c>
      <c r="C210" s="305">
        <v>0</v>
      </c>
      <c r="D210" s="305">
        <v>0</v>
      </c>
      <c r="E210" s="259" t="str">
        <f t="shared" si="18"/>
        <v/>
      </c>
      <c r="F210" s="301" t="str">
        <f t="shared" si="19"/>
        <v>否</v>
      </c>
      <c r="G210" s="284" t="str">
        <f t="shared" si="20"/>
        <v>项</v>
      </c>
    </row>
    <row r="211" s="280" customFormat="1" ht="38.1" customHeight="1" spans="1:7">
      <c r="A211" s="303" t="s">
        <v>2887</v>
      </c>
      <c r="B211" s="304" t="s">
        <v>2888</v>
      </c>
      <c r="C211" s="305">
        <v>0</v>
      </c>
      <c r="D211" s="305">
        <v>0</v>
      </c>
      <c r="E211" s="259" t="str">
        <f t="shared" si="18"/>
        <v/>
      </c>
      <c r="F211" s="301" t="str">
        <f t="shared" si="19"/>
        <v>否</v>
      </c>
      <c r="G211" s="284" t="str">
        <f t="shared" si="20"/>
        <v>项</v>
      </c>
    </row>
    <row r="212" s="280" customFormat="1" ht="38.1" customHeight="1" spans="1:7">
      <c r="A212" s="303" t="s">
        <v>2889</v>
      </c>
      <c r="B212" s="304" t="s">
        <v>2890</v>
      </c>
      <c r="C212" s="305">
        <v>0</v>
      </c>
      <c r="D212" s="305">
        <v>0</v>
      </c>
      <c r="E212" s="259" t="str">
        <f t="shared" si="18"/>
        <v/>
      </c>
      <c r="F212" s="301" t="str">
        <f t="shared" si="19"/>
        <v>否</v>
      </c>
      <c r="G212" s="284" t="str">
        <f t="shared" si="20"/>
        <v>项</v>
      </c>
    </row>
    <row r="213" s="280" customFormat="1" ht="38.1" customHeight="1" spans="1:7">
      <c r="A213" s="303" t="s">
        <v>2891</v>
      </c>
      <c r="B213" s="304" t="s">
        <v>2892</v>
      </c>
      <c r="C213" s="305">
        <v>2525</v>
      </c>
      <c r="D213" s="305">
        <v>3500</v>
      </c>
      <c r="E213" s="259">
        <f t="shared" si="18"/>
        <v>0.3861</v>
      </c>
      <c r="F213" s="301" t="str">
        <f t="shared" si="19"/>
        <v>是</v>
      </c>
      <c r="G213" s="284" t="str">
        <f t="shared" si="20"/>
        <v>项</v>
      </c>
    </row>
    <row r="214" s="280" customFormat="1" ht="38.1" customHeight="1" spans="1:7">
      <c r="A214" s="303" t="s">
        <v>2893</v>
      </c>
      <c r="B214" s="304" t="s">
        <v>2894</v>
      </c>
      <c r="C214" s="305">
        <v>0</v>
      </c>
      <c r="D214" s="305">
        <v>0</v>
      </c>
      <c r="E214" s="259" t="str">
        <f t="shared" si="18"/>
        <v/>
      </c>
      <c r="F214" s="301" t="str">
        <f t="shared" si="19"/>
        <v>否</v>
      </c>
      <c r="G214" s="284" t="str">
        <f t="shared" si="20"/>
        <v>项</v>
      </c>
    </row>
    <row r="215" ht="38.1" customHeight="1" spans="1:7">
      <c r="A215" s="303" t="s">
        <v>2895</v>
      </c>
      <c r="B215" s="304" t="s">
        <v>2896</v>
      </c>
      <c r="C215" s="305"/>
      <c r="D215" s="305">
        <v>0</v>
      </c>
      <c r="E215" s="259" t="str">
        <f t="shared" si="18"/>
        <v/>
      </c>
      <c r="F215" s="301" t="str">
        <f t="shared" si="19"/>
        <v>否</v>
      </c>
      <c r="G215" s="284" t="str">
        <f t="shared" si="20"/>
        <v>项</v>
      </c>
    </row>
    <row r="216" ht="38.1" customHeight="1" spans="1:7">
      <c r="A216" s="303" t="s">
        <v>2897</v>
      </c>
      <c r="B216" s="304" t="s">
        <v>2898</v>
      </c>
      <c r="C216" s="305"/>
      <c r="D216" s="305">
        <v>0</v>
      </c>
      <c r="E216" s="259" t="str">
        <f t="shared" si="18"/>
        <v/>
      </c>
      <c r="F216" s="301" t="str">
        <f t="shared" si="19"/>
        <v>否</v>
      </c>
      <c r="G216" s="284" t="str">
        <f t="shared" si="20"/>
        <v>项</v>
      </c>
    </row>
    <row r="217" ht="38.1" customHeight="1" spans="1:7">
      <c r="A217" s="303" t="s">
        <v>2899</v>
      </c>
      <c r="B217" s="304" t="s">
        <v>2900</v>
      </c>
      <c r="C217" s="305">
        <v>0</v>
      </c>
      <c r="D217" s="305">
        <v>0</v>
      </c>
      <c r="E217" s="259" t="str">
        <f t="shared" si="18"/>
        <v/>
      </c>
      <c r="F217" s="301" t="str">
        <f t="shared" si="19"/>
        <v>否</v>
      </c>
      <c r="G217" s="284" t="str">
        <f t="shared" si="20"/>
        <v>项</v>
      </c>
    </row>
    <row r="218" ht="38.1" customHeight="1" spans="1:7">
      <c r="A218" s="303" t="s">
        <v>2901</v>
      </c>
      <c r="B218" s="304" t="s">
        <v>2902</v>
      </c>
      <c r="C218" s="305">
        <v>0</v>
      </c>
      <c r="D218" s="305">
        <v>0</v>
      </c>
      <c r="E218" s="259" t="str">
        <f t="shared" si="18"/>
        <v/>
      </c>
      <c r="F218" s="301" t="str">
        <f t="shared" si="19"/>
        <v>否</v>
      </c>
      <c r="G218" s="284" t="str">
        <f t="shared" si="20"/>
        <v>项</v>
      </c>
    </row>
    <row r="219" ht="38.1" customHeight="1" spans="1:7">
      <c r="A219" s="303" t="s">
        <v>2903</v>
      </c>
      <c r="B219" s="304" t="s">
        <v>2904</v>
      </c>
      <c r="C219" s="305">
        <v>0</v>
      </c>
      <c r="D219" s="305">
        <v>0</v>
      </c>
      <c r="E219" s="259" t="str">
        <f t="shared" si="18"/>
        <v/>
      </c>
      <c r="F219" s="301" t="str">
        <f t="shared" si="19"/>
        <v>否</v>
      </c>
      <c r="G219" s="284" t="str">
        <f t="shared" si="20"/>
        <v>项</v>
      </c>
    </row>
    <row r="220" ht="38.1" customHeight="1" spans="1:7">
      <c r="A220" s="303" t="s">
        <v>2905</v>
      </c>
      <c r="B220" s="304" t="s">
        <v>2906</v>
      </c>
      <c r="C220" s="305">
        <v>0</v>
      </c>
      <c r="D220" s="305">
        <v>0</v>
      </c>
      <c r="E220" s="259" t="str">
        <f t="shared" si="18"/>
        <v/>
      </c>
      <c r="F220" s="301" t="str">
        <f t="shared" si="19"/>
        <v>否</v>
      </c>
      <c r="G220" s="284" t="str">
        <f t="shared" si="20"/>
        <v>项</v>
      </c>
    </row>
    <row r="221" ht="38.1" customHeight="1" spans="1:7">
      <c r="A221" s="303" t="s">
        <v>2907</v>
      </c>
      <c r="B221" s="304" t="s">
        <v>2908</v>
      </c>
      <c r="C221" s="305"/>
      <c r="D221" s="305">
        <v>0</v>
      </c>
      <c r="E221" s="259" t="str">
        <f t="shared" si="18"/>
        <v/>
      </c>
      <c r="F221" s="301" t="str">
        <f t="shared" si="19"/>
        <v>否</v>
      </c>
      <c r="G221" s="284" t="str">
        <f t="shared" si="20"/>
        <v>项</v>
      </c>
    </row>
    <row r="222" s="280" customFormat="1" ht="38.1" customHeight="1" spans="1:7">
      <c r="A222" s="303" t="s">
        <v>2909</v>
      </c>
      <c r="B222" s="304" t="s">
        <v>2910</v>
      </c>
      <c r="C222" s="305">
        <v>2071</v>
      </c>
      <c r="D222" s="305">
        <v>2100</v>
      </c>
      <c r="E222" s="259">
        <f t="shared" si="18"/>
        <v>0.014</v>
      </c>
      <c r="F222" s="301" t="str">
        <f t="shared" si="19"/>
        <v>是</v>
      </c>
      <c r="G222" s="284" t="str">
        <f t="shared" si="20"/>
        <v>项</v>
      </c>
    </row>
    <row r="223" s="280" customFormat="1" ht="38.1" customHeight="1" spans="1:7">
      <c r="A223" s="303" t="s">
        <v>2911</v>
      </c>
      <c r="B223" s="304" t="s">
        <v>2912</v>
      </c>
      <c r="C223" s="305"/>
      <c r="D223" s="305">
        <v>0</v>
      </c>
      <c r="E223" s="259" t="str">
        <f t="shared" si="18"/>
        <v/>
      </c>
      <c r="F223" s="301" t="str">
        <f t="shared" si="19"/>
        <v>否</v>
      </c>
      <c r="G223" s="284" t="str">
        <f t="shared" si="20"/>
        <v>项</v>
      </c>
    </row>
    <row r="224" s="280" customFormat="1" ht="38.1" customHeight="1" spans="1:7">
      <c r="A224" s="303" t="s">
        <v>2913</v>
      </c>
      <c r="B224" s="304" t="s">
        <v>2914</v>
      </c>
      <c r="C224" s="305">
        <v>8661</v>
      </c>
      <c r="D224" s="305">
        <v>14000</v>
      </c>
      <c r="E224" s="259">
        <f t="shared" si="18"/>
        <v>0.6164</v>
      </c>
      <c r="F224" s="301" t="str">
        <f t="shared" si="19"/>
        <v>是</v>
      </c>
      <c r="G224" s="284" t="str">
        <f t="shared" si="20"/>
        <v>项</v>
      </c>
    </row>
    <row r="225" ht="38.1" customHeight="1" spans="1:7">
      <c r="A225" s="303" t="s">
        <v>2915</v>
      </c>
      <c r="B225" s="304" t="s">
        <v>2916</v>
      </c>
      <c r="C225" s="305"/>
      <c r="D225" s="305">
        <v>0</v>
      </c>
      <c r="E225" s="259" t="str">
        <f t="shared" si="18"/>
        <v/>
      </c>
      <c r="F225" s="301" t="str">
        <f t="shared" si="19"/>
        <v>否</v>
      </c>
      <c r="G225" s="284" t="str">
        <f t="shared" si="20"/>
        <v>项</v>
      </c>
    </row>
    <row r="226" s="280" customFormat="1" ht="38.1" customHeight="1" spans="1:7">
      <c r="A226" s="298" t="s">
        <v>115</v>
      </c>
      <c r="B226" s="299" t="s">
        <v>2917</v>
      </c>
      <c r="C226" s="336">
        <f>SUM(C227:C243)</f>
        <v>23</v>
      </c>
      <c r="D226" s="336">
        <v>200</v>
      </c>
      <c r="E226" s="356">
        <f t="shared" ref="E226" si="21">(D226-C226)/C226</f>
        <v>7.6957</v>
      </c>
      <c r="F226" s="301" t="str">
        <f t="shared" si="19"/>
        <v>是</v>
      </c>
      <c r="G226" s="284" t="str">
        <f t="shared" si="20"/>
        <v>类</v>
      </c>
    </row>
    <row r="227" s="280" customFormat="1" ht="38.1" customHeight="1" spans="1:7">
      <c r="A227" s="310">
        <v>23304</v>
      </c>
      <c r="B227" s="302" t="s">
        <v>2918</v>
      </c>
      <c r="C227" s="339"/>
      <c r="D227" s="339">
        <v>200</v>
      </c>
      <c r="E227" s="356"/>
      <c r="F227" s="301" t="str">
        <f t="shared" si="19"/>
        <v>是</v>
      </c>
      <c r="G227" s="284" t="str">
        <f t="shared" si="20"/>
        <v>款</v>
      </c>
    </row>
    <row r="228" ht="38.1" customHeight="1" spans="1:7">
      <c r="A228" s="303" t="s">
        <v>2919</v>
      </c>
      <c r="B228" s="304" t="s">
        <v>2920</v>
      </c>
      <c r="C228" s="305">
        <v>0</v>
      </c>
      <c r="D228" s="305">
        <v>0</v>
      </c>
      <c r="E228" s="259" t="str">
        <f t="shared" si="18"/>
        <v/>
      </c>
      <c r="F228" s="301" t="str">
        <f t="shared" si="19"/>
        <v>否</v>
      </c>
      <c r="G228" s="284" t="str">
        <f t="shared" si="20"/>
        <v>项</v>
      </c>
    </row>
    <row r="229" s="280" customFormat="1" ht="38.1" customHeight="1" spans="1:7">
      <c r="A229" s="303" t="s">
        <v>2921</v>
      </c>
      <c r="B229" s="304" t="s">
        <v>2922</v>
      </c>
      <c r="C229" s="305">
        <v>0</v>
      </c>
      <c r="D229" s="305">
        <v>0</v>
      </c>
      <c r="E229" s="259" t="str">
        <f t="shared" si="18"/>
        <v/>
      </c>
      <c r="F229" s="301" t="str">
        <f t="shared" si="19"/>
        <v>否</v>
      </c>
      <c r="G229" s="284" t="str">
        <f t="shared" si="20"/>
        <v>项</v>
      </c>
    </row>
    <row r="230" ht="38.1" customHeight="1" spans="1:7">
      <c r="A230" s="303" t="s">
        <v>2923</v>
      </c>
      <c r="B230" s="304" t="s">
        <v>2924</v>
      </c>
      <c r="C230" s="305">
        <v>0</v>
      </c>
      <c r="D230" s="305">
        <v>0</v>
      </c>
      <c r="E230" s="259" t="str">
        <f t="shared" si="18"/>
        <v/>
      </c>
      <c r="F230" s="301" t="str">
        <f t="shared" si="19"/>
        <v>否</v>
      </c>
      <c r="G230" s="284" t="str">
        <f t="shared" si="20"/>
        <v>项</v>
      </c>
    </row>
    <row r="231" s="280" customFormat="1" ht="38.1" customHeight="1" spans="1:7">
      <c r="A231" s="303" t="s">
        <v>2925</v>
      </c>
      <c r="B231" s="304" t="s">
        <v>2926</v>
      </c>
      <c r="C231" s="305">
        <v>2</v>
      </c>
      <c r="D231" s="305"/>
      <c r="E231" s="259">
        <f t="shared" si="18"/>
        <v>-1</v>
      </c>
      <c r="F231" s="301" t="str">
        <f t="shared" si="19"/>
        <v>是</v>
      </c>
      <c r="G231" s="284" t="str">
        <f t="shared" si="20"/>
        <v>项</v>
      </c>
    </row>
    <row r="232" s="280" customFormat="1" ht="38.1" customHeight="1" spans="1:7">
      <c r="A232" s="303" t="s">
        <v>2927</v>
      </c>
      <c r="B232" s="304" t="s">
        <v>2928</v>
      </c>
      <c r="C232" s="305">
        <v>0</v>
      </c>
      <c r="D232" s="305">
        <v>0</v>
      </c>
      <c r="E232" s="259" t="str">
        <f t="shared" si="18"/>
        <v/>
      </c>
      <c r="F232" s="301" t="str">
        <f t="shared" si="19"/>
        <v>否</v>
      </c>
      <c r="G232" s="284" t="str">
        <f t="shared" si="20"/>
        <v>项</v>
      </c>
    </row>
    <row r="233" ht="38.1" customHeight="1" spans="1:7">
      <c r="A233" s="303" t="s">
        <v>2929</v>
      </c>
      <c r="B233" s="304" t="s">
        <v>2930</v>
      </c>
      <c r="C233" s="305">
        <v>0</v>
      </c>
      <c r="D233" s="305">
        <v>0</v>
      </c>
      <c r="E233" s="259" t="str">
        <f t="shared" si="18"/>
        <v/>
      </c>
      <c r="F233" s="301" t="str">
        <f t="shared" si="19"/>
        <v>否</v>
      </c>
      <c r="G233" s="284" t="str">
        <f t="shared" si="20"/>
        <v>项</v>
      </c>
    </row>
    <row r="234" ht="38.1" customHeight="1" spans="1:7">
      <c r="A234" s="303" t="s">
        <v>2931</v>
      </c>
      <c r="B234" s="304" t="s">
        <v>2932</v>
      </c>
      <c r="C234" s="305"/>
      <c r="D234" s="305">
        <v>0</v>
      </c>
      <c r="E234" s="259" t="str">
        <f t="shared" si="18"/>
        <v/>
      </c>
      <c r="F234" s="301" t="str">
        <f t="shared" si="19"/>
        <v>否</v>
      </c>
      <c r="G234" s="284" t="str">
        <f t="shared" si="20"/>
        <v>项</v>
      </c>
    </row>
    <row r="235" ht="38.1" customHeight="1" spans="1:7">
      <c r="A235" s="303" t="s">
        <v>2933</v>
      </c>
      <c r="B235" s="304" t="s">
        <v>2934</v>
      </c>
      <c r="C235" s="305">
        <v>0</v>
      </c>
      <c r="D235" s="305">
        <v>0</v>
      </c>
      <c r="E235" s="259" t="str">
        <f t="shared" si="18"/>
        <v/>
      </c>
      <c r="F235" s="301" t="str">
        <f t="shared" si="19"/>
        <v>否</v>
      </c>
      <c r="G235" s="284" t="str">
        <f t="shared" si="20"/>
        <v>项</v>
      </c>
    </row>
    <row r="236" ht="38.1" customHeight="1" spans="1:7">
      <c r="A236" s="303" t="s">
        <v>2935</v>
      </c>
      <c r="B236" s="304" t="s">
        <v>2936</v>
      </c>
      <c r="C236" s="305">
        <v>0</v>
      </c>
      <c r="D236" s="305">
        <v>0</v>
      </c>
      <c r="E236" s="259" t="str">
        <f t="shared" si="18"/>
        <v/>
      </c>
      <c r="F236" s="301" t="str">
        <f t="shared" si="19"/>
        <v>否</v>
      </c>
      <c r="G236" s="284" t="str">
        <f t="shared" si="20"/>
        <v>项</v>
      </c>
    </row>
    <row r="237" ht="38.1" customHeight="1" spans="1:7">
      <c r="A237" s="303" t="s">
        <v>2937</v>
      </c>
      <c r="B237" s="304" t="s">
        <v>2938</v>
      </c>
      <c r="C237" s="305">
        <v>0</v>
      </c>
      <c r="D237" s="305">
        <v>0</v>
      </c>
      <c r="E237" s="259" t="str">
        <f t="shared" si="18"/>
        <v/>
      </c>
      <c r="F237" s="301" t="str">
        <f t="shared" si="19"/>
        <v>否</v>
      </c>
      <c r="G237" s="284" t="str">
        <f t="shared" si="20"/>
        <v>项</v>
      </c>
    </row>
    <row r="238" ht="38.1" customHeight="1" spans="1:7">
      <c r="A238" s="303" t="s">
        <v>2939</v>
      </c>
      <c r="B238" s="304" t="s">
        <v>2940</v>
      </c>
      <c r="C238" s="305">
        <v>0</v>
      </c>
      <c r="D238" s="305">
        <v>0</v>
      </c>
      <c r="E238" s="259" t="str">
        <f t="shared" si="18"/>
        <v/>
      </c>
      <c r="F238" s="301" t="str">
        <f t="shared" si="19"/>
        <v>否</v>
      </c>
      <c r="G238" s="284" t="str">
        <f t="shared" si="20"/>
        <v>项</v>
      </c>
    </row>
    <row r="239" ht="38.1" customHeight="1" spans="1:7">
      <c r="A239" s="303" t="s">
        <v>2941</v>
      </c>
      <c r="B239" s="304" t="s">
        <v>2942</v>
      </c>
      <c r="C239" s="305"/>
      <c r="D239" s="305">
        <v>0</v>
      </c>
      <c r="E239" s="259" t="str">
        <f t="shared" si="18"/>
        <v/>
      </c>
      <c r="F239" s="301" t="str">
        <f t="shared" si="19"/>
        <v>否</v>
      </c>
      <c r="G239" s="284" t="str">
        <f t="shared" si="20"/>
        <v>项</v>
      </c>
    </row>
    <row r="240" ht="38.1" customHeight="1" spans="1:7">
      <c r="A240" s="303" t="s">
        <v>2943</v>
      </c>
      <c r="B240" s="304" t="s">
        <v>2944</v>
      </c>
      <c r="C240" s="305"/>
      <c r="D240" s="305">
        <v>0</v>
      </c>
      <c r="E240" s="259" t="str">
        <f t="shared" si="18"/>
        <v/>
      </c>
      <c r="F240" s="301" t="str">
        <f t="shared" si="19"/>
        <v>否</v>
      </c>
      <c r="G240" s="284" t="str">
        <f t="shared" si="20"/>
        <v>项</v>
      </c>
    </row>
    <row r="241" s="280" customFormat="1" ht="38.1" customHeight="1" spans="1:7">
      <c r="A241" s="303" t="s">
        <v>2945</v>
      </c>
      <c r="B241" s="304" t="s">
        <v>2946</v>
      </c>
      <c r="C241" s="305"/>
      <c r="D241" s="305">
        <v>0</v>
      </c>
      <c r="E241" s="259" t="str">
        <f t="shared" si="18"/>
        <v/>
      </c>
      <c r="F241" s="301" t="str">
        <f t="shared" si="19"/>
        <v>否</v>
      </c>
      <c r="G241" s="284" t="str">
        <f t="shared" si="20"/>
        <v>项</v>
      </c>
    </row>
    <row r="242" ht="38.1" customHeight="1" spans="1:7">
      <c r="A242" s="303" t="s">
        <v>2947</v>
      </c>
      <c r="B242" s="304" t="s">
        <v>2948</v>
      </c>
      <c r="C242" s="305">
        <v>21</v>
      </c>
      <c r="D242" s="305">
        <v>200</v>
      </c>
      <c r="E242" s="259">
        <f t="shared" si="18"/>
        <v>8.5238</v>
      </c>
      <c r="F242" s="301" t="str">
        <f t="shared" si="19"/>
        <v>是</v>
      </c>
      <c r="G242" s="284" t="str">
        <f t="shared" si="20"/>
        <v>项</v>
      </c>
    </row>
    <row r="243" ht="38.1" customHeight="1" spans="1:7">
      <c r="A243" s="303" t="s">
        <v>2949</v>
      </c>
      <c r="B243" s="304" t="s">
        <v>2950</v>
      </c>
      <c r="C243" s="305"/>
      <c r="D243" s="305">
        <v>0</v>
      </c>
      <c r="E243" s="259" t="str">
        <f t="shared" si="18"/>
        <v/>
      </c>
      <c r="F243" s="301" t="str">
        <f t="shared" si="19"/>
        <v>否</v>
      </c>
      <c r="G243" s="284" t="str">
        <f t="shared" si="20"/>
        <v>项</v>
      </c>
    </row>
    <row r="244" ht="38.1" customHeight="1" spans="1:7">
      <c r="A244" s="309" t="s">
        <v>2951</v>
      </c>
      <c r="B244" s="299" t="s">
        <v>2952</v>
      </c>
      <c r="C244" s="336"/>
      <c r="D244" s="336"/>
      <c r="E244" s="356"/>
      <c r="F244" s="301" t="str">
        <f t="shared" si="19"/>
        <v>是</v>
      </c>
      <c r="G244" s="284" t="str">
        <f t="shared" si="20"/>
        <v>类</v>
      </c>
    </row>
    <row r="245" ht="38.1" customHeight="1" spans="1:7">
      <c r="A245" s="310" t="s">
        <v>2953</v>
      </c>
      <c r="B245" s="302" t="s">
        <v>2954</v>
      </c>
      <c r="C245" s="339"/>
      <c r="D245" s="339"/>
      <c r="E245" s="356"/>
      <c r="F245" s="301" t="str">
        <f t="shared" si="19"/>
        <v>否</v>
      </c>
      <c r="G245" s="284" t="str">
        <f t="shared" si="20"/>
        <v>款</v>
      </c>
    </row>
    <row r="246" ht="38.1" customHeight="1" spans="1:7">
      <c r="A246" s="310" t="s">
        <v>2955</v>
      </c>
      <c r="B246" s="304" t="s">
        <v>2956</v>
      </c>
      <c r="C246" s="305"/>
      <c r="D246" s="305"/>
      <c r="E246" s="259" t="str">
        <f t="shared" si="18"/>
        <v/>
      </c>
      <c r="F246" s="301" t="str">
        <f t="shared" si="19"/>
        <v>否</v>
      </c>
      <c r="G246" s="284" t="str">
        <f t="shared" si="20"/>
        <v>项</v>
      </c>
    </row>
    <row r="247" ht="38.1" customHeight="1" spans="1:7">
      <c r="A247" s="310" t="s">
        <v>2957</v>
      </c>
      <c r="B247" s="304" t="s">
        <v>2958</v>
      </c>
      <c r="C247" s="305"/>
      <c r="D247" s="305"/>
      <c r="E247" s="259" t="str">
        <f t="shared" si="18"/>
        <v/>
      </c>
      <c r="F247" s="301" t="str">
        <f t="shared" si="19"/>
        <v>否</v>
      </c>
      <c r="G247" s="284" t="str">
        <f t="shared" si="20"/>
        <v>项</v>
      </c>
    </row>
    <row r="248" ht="38.1" customHeight="1" spans="1:7">
      <c r="A248" s="310" t="s">
        <v>2959</v>
      </c>
      <c r="B248" s="304" t="s">
        <v>2960</v>
      </c>
      <c r="C248" s="305"/>
      <c r="D248" s="305"/>
      <c r="E248" s="259" t="str">
        <f t="shared" si="18"/>
        <v/>
      </c>
      <c r="F248" s="301" t="str">
        <f t="shared" si="19"/>
        <v>否</v>
      </c>
      <c r="G248" s="284" t="str">
        <f t="shared" si="20"/>
        <v>项</v>
      </c>
    </row>
    <row r="249" ht="38.1" customHeight="1" spans="1:7">
      <c r="A249" s="310" t="s">
        <v>2961</v>
      </c>
      <c r="B249" s="304" t="s">
        <v>2962</v>
      </c>
      <c r="C249" s="305"/>
      <c r="D249" s="305"/>
      <c r="E249" s="259" t="str">
        <f t="shared" si="18"/>
        <v/>
      </c>
      <c r="F249" s="301" t="str">
        <f t="shared" si="19"/>
        <v>否</v>
      </c>
      <c r="G249" s="284" t="str">
        <f t="shared" si="20"/>
        <v>项</v>
      </c>
    </row>
    <row r="250" ht="38.1" customHeight="1" spans="1:7">
      <c r="A250" s="310" t="s">
        <v>2963</v>
      </c>
      <c r="B250" s="304" t="s">
        <v>2964</v>
      </c>
      <c r="C250" s="305"/>
      <c r="D250" s="305"/>
      <c r="E250" s="259" t="str">
        <f t="shared" si="18"/>
        <v/>
      </c>
      <c r="F250" s="301" t="str">
        <f t="shared" si="19"/>
        <v>否</v>
      </c>
      <c r="G250" s="284" t="str">
        <f t="shared" si="20"/>
        <v>项</v>
      </c>
    </row>
    <row r="251" ht="38.1" customHeight="1" spans="1:7">
      <c r="A251" s="310" t="s">
        <v>2965</v>
      </c>
      <c r="B251" s="304" t="s">
        <v>2966</v>
      </c>
      <c r="C251" s="305"/>
      <c r="D251" s="305"/>
      <c r="E251" s="259" t="str">
        <f t="shared" si="18"/>
        <v/>
      </c>
      <c r="F251" s="301" t="str">
        <f t="shared" si="19"/>
        <v>否</v>
      </c>
      <c r="G251" s="284" t="str">
        <f t="shared" si="20"/>
        <v>项</v>
      </c>
    </row>
    <row r="252" ht="38.1" customHeight="1" spans="1:7">
      <c r="A252" s="310" t="s">
        <v>2967</v>
      </c>
      <c r="B252" s="304" t="s">
        <v>2968</v>
      </c>
      <c r="C252" s="305"/>
      <c r="D252" s="305"/>
      <c r="E252" s="259" t="str">
        <f t="shared" si="18"/>
        <v/>
      </c>
      <c r="F252" s="301" t="str">
        <f t="shared" si="19"/>
        <v>否</v>
      </c>
      <c r="G252" s="284" t="str">
        <f t="shared" si="20"/>
        <v>项</v>
      </c>
    </row>
    <row r="253" ht="38.1" customHeight="1" spans="1:7">
      <c r="A253" s="310" t="s">
        <v>2969</v>
      </c>
      <c r="B253" s="304" t="s">
        <v>2970</v>
      </c>
      <c r="C253" s="305"/>
      <c r="D253" s="305"/>
      <c r="E253" s="259" t="str">
        <f t="shared" si="18"/>
        <v/>
      </c>
      <c r="F253" s="301" t="str">
        <f t="shared" si="19"/>
        <v>否</v>
      </c>
      <c r="G253" s="284" t="str">
        <f t="shared" si="20"/>
        <v>项</v>
      </c>
    </row>
    <row r="254" ht="38.1" customHeight="1" spans="1:7">
      <c r="A254" s="310" t="s">
        <v>2971</v>
      </c>
      <c r="B254" s="304" t="s">
        <v>2972</v>
      </c>
      <c r="C254" s="305"/>
      <c r="D254" s="305"/>
      <c r="E254" s="259" t="str">
        <f t="shared" si="18"/>
        <v/>
      </c>
      <c r="F254" s="301" t="str">
        <f t="shared" si="19"/>
        <v>否</v>
      </c>
      <c r="G254" s="284" t="str">
        <f t="shared" si="20"/>
        <v>项</v>
      </c>
    </row>
    <row r="255" ht="38.1" customHeight="1" spans="1:7">
      <c r="A255" s="310" t="s">
        <v>2973</v>
      </c>
      <c r="B255" s="304" t="s">
        <v>2974</v>
      </c>
      <c r="C255" s="305"/>
      <c r="D255" s="305"/>
      <c r="E255" s="259" t="str">
        <f t="shared" si="18"/>
        <v/>
      </c>
      <c r="F255" s="301" t="str">
        <f t="shared" si="19"/>
        <v>否</v>
      </c>
      <c r="G255" s="284" t="str">
        <f t="shared" si="20"/>
        <v>项</v>
      </c>
    </row>
    <row r="256" ht="38.1" customHeight="1" spans="1:7">
      <c r="A256" s="310" t="s">
        <v>2975</v>
      </c>
      <c r="B256" s="304" t="s">
        <v>2976</v>
      </c>
      <c r="C256" s="305"/>
      <c r="D256" s="305"/>
      <c r="E256" s="259" t="str">
        <f t="shared" si="18"/>
        <v/>
      </c>
      <c r="F256" s="301" t="str">
        <f t="shared" si="19"/>
        <v>否</v>
      </c>
      <c r="G256" s="284" t="str">
        <f t="shared" si="20"/>
        <v>项</v>
      </c>
    </row>
    <row r="257" ht="38.1" customHeight="1" spans="1:7">
      <c r="A257" s="310" t="s">
        <v>2977</v>
      </c>
      <c r="B257" s="304" t="s">
        <v>2978</v>
      </c>
      <c r="C257" s="305"/>
      <c r="D257" s="305"/>
      <c r="E257" s="259" t="str">
        <f t="shared" si="18"/>
        <v/>
      </c>
      <c r="F257" s="301" t="str">
        <f t="shared" si="19"/>
        <v>否</v>
      </c>
      <c r="G257" s="284" t="str">
        <f t="shared" si="20"/>
        <v>项</v>
      </c>
    </row>
    <row r="258" ht="38.1" customHeight="1" spans="1:7">
      <c r="A258" s="310" t="s">
        <v>2979</v>
      </c>
      <c r="B258" s="302" t="s">
        <v>2980</v>
      </c>
      <c r="C258" s="339"/>
      <c r="D258" s="339"/>
      <c r="E258" s="356"/>
      <c r="F258" s="301" t="str">
        <f t="shared" si="19"/>
        <v>否</v>
      </c>
      <c r="G258" s="284" t="str">
        <f t="shared" si="20"/>
        <v>款</v>
      </c>
    </row>
    <row r="259" ht="38.1" customHeight="1" spans="1:7">
      <c r="A259" s="310" t="s">
        <v>2981</v>
      </c>
      <c r="B259" s="304" t="s">
        <v>2982</v>
      </c>
      <c r="C259" s="305">
        <v>0</v>
      </c>
      <c r="D259" s="305"/>
      <c r="E259" s="259" t="str">
        <f t="shared" si="18"/>
        <v/>
      </c>
      <c r="F259" s="301" t="str">
        <f t="shared" si="19"/>
        <v>否</v>
      </c>
      <c r="G259" s="284" t="str">
        <f t="shared" si="20"/>
        <v>项</v>
      </c>
    </row>
    <row r="260" ht="38.1" customHeight="1" spans="1:7">
      <c r="A260" s="310" t="s">
        <v>2983</v>
      </c>
      <c r="B260" s="304" t="s">
        <v>2984</v>
      </c>
      <c r="C260" s="305">
        <v>0</v>
      </c>
      <c r="D260" s="305"/>
      <c r="E260" s="259" t="str">
        <f t="shared" si="18"/>
        <v/>
      </c>
      <c r="F260" s="301" t="str">
        <f t="shared" si="19"/>
        <v>否</v>
      </c>
      <c r="G260" s="284" t="str">
        <f t="shared" si="20"/>
        <v>项</v>
      </c>
    </row>
    <row r="261" ht="38.1" customHeight="1" spans="1:7">
      <c r="A261" s="310" t="s">
        <v>2985</v>
      </c>
      <c r="B261" s="304" t="s">
        <v>2986</v>
      </c>
      <c r="C261" s="305">
        <v>0</v>
      </c>
      <c r="D261" s="305"/>
      <c r="E261" s="259" t="str">
        <f t="shared" si="18"/>
        <v/>
      </c>
      <c r="F261" s="301" t="str">
        <f t="shared" si="19"/>
        <v>否</v>
      </c>
      <c r="G261" s="284" t="str">
        <f t="shared" si="20"/>
        <v>项</v>
      </c>
    </row>
    <row r="262" ht="38.1" customHeight="1" spans="1:7">
      <c r="A262" s="310" t="s">
        <v>2987</v>
      </c>
      <c r="B262" s="304" t="s">
        <v>2988</v>
      </c>
      <c r="C262" s="305">
        <v>0</v>
      </c>
      <c r="D262" s="305"/>
      <c r="E262" s="259" t="str">
        <f t="shared" si="18"/>
        <v/>
      </c>
      <c r="F262" s="301" t="str">
        <f t="shared" si="19"/>
        <v>否</v>
      </c>
      <c r="G262" s="284" t="str">
        <f t="shared" si="20"/>
        <v>项</v>
      </c>
    </row>
    <row r="263" ht="38.1" customHeight="1" spans="1:7">
      <c r="A263" s="310" t="s">
        <v>2989</v>
      </c>
      <c r="B263" s="304" t="s">
        <v>2990</v>
      </c>
      <c r="C263" s="305"/>
      <c r="D263" s="305"/>
      <c r="E263" s="259" t="str">
        <f t="shared" si="18"/>
        <v/>
      </c>
      <c r="F263" s="301" t="str">
        <f t="shared" si="19"/>
        <v>否</v>
      </c>
      <c r="G263" s="284" t="str">
        <f t="shared" si="20"/>
        <v>项</v>
      </c>
    </row>
    <row r="264" ht="38.1" customHeight="1" spans="1:7">
      <c r="A264" s="310" t="s">
        <v>2991</v>
      </c>
      <c r="B264" s="304" t="s">
        <v>2992</v>
      </c>
      <c r="C264" s="305"/>
      <c r="D264" s="305"/>
      <c r="E264" s="259" t="str">
        <f t="shared" si="18"/>
        <v/>
      </c>
      <c r="F264" s="301" t="str">
        <f t="shared" si="19"/>
        <v>否</v>
      </c>
      <c r="G264" s="284" t="str">
        <f t="shared" si="20"/>
        <v>项</v>
      </c>
    </row>
    <row r="265" ht="38.1" customHeight="1" spans="1:6">
      <c r="A265" s="298"/>
      <c r="B265" s="299"/>
      <c r="C265" s="300"/>
      <c r="D265" s="300"/>
      <c r="E265" s="356"/>
      <c r="F265" s="301" t="str">
        <f>IF(LEN(A265)=3,"是",IF(B265&lt;&gt;"",IF(SUM(C265:D265)&lt;&gt;0,"是","否"),"是"))</f>
        <v>是</v>
      </c>
    </row>
    <row r="266" ht="38.1" customHeight="1" spans="1:6">
      <c r="A266" s="311"/>
      <c r="B266" s="312" t="s">
        <v>2993</v>
      </c>
      <c r="C266" s="336">
        <f>C226+C209+C183+C127+C100+C43+C20+C4</f>
        <v>42058</v>
      </c>
      <c r="D266" s="336">
        <f>D226+D209+D183+D100+D43+D32+D20+D4</f>
        <v>57289</v>
      </c>
      <c r="E266" s="356">
        <f t="shared" ref="E266:E267" si="22">(D266-C266)/C266</f>
        <v>0.3621</v>
      </c>
      <c r="F266" s="301" t="str">
        <f t="shared" ref="F266:F274" si="23">IF(LEN(A266)=3,"是",IF(B266&lt;&gt;"",IF(SUM(C266:D266)&lt;&gt;0,"是","否"),"是"))</f>
        <v>是</v>
      </c>
    </row>
    <row r="267" ht="38.1" customHeight="1" spans="1:6">
      <c r="A267" s="357" t="s">
        <v>2994</v>
      </c>
      <c r="B267" s="314" t="s">
        <v>120</v>
      </c>
      <c r="C267" s="347">
        <f>C268+C271+C272</f>
        <v>12671</v>
      </c>
      <c r="D267" s="347">
        <f>SUBTOTAL(9,D271)</f>
        <v>9700</v>
      </c>
      <c r="E267" s="356">
        <f t="shared" si="22"/>
        <v>-0.2345</v>
      </c>
      <c r="F267" s="301" t="str">
        <f t="shared" si="23"/>
        <v>是</v>
      </c>
    </row>
    <row r="268" ht="38.1" customHeight="1" spans="1:6">
      <c r="A268" s="357" t="s">
        <v>2995</v>
      </c>
      <c r="B268" s="358" t="s">
        <v>2996</v>
      </c>
      <c r="C268" s="347">
        <f>SUM(C269:C270)</f>
        <v>485</v>
      </c>
      <c r="D268" s="347">
        <f>SUM(D269:D270)</f>
        <v>0</v>
      </c>
      <c r="E268" s="359"/>
      <c r="F268" s="301" t="str">
        <f t="shared" si="23"/>
        <v>是</v>
      </c>
    </row>
    <row r="269" ht="38.1" customHeight="1" spans="1:7">
      <c r="A269" s="360" t="s">
        <v>2997</v>
      </c>
      <c r="B269" s="319" t="s">
        <v>2998</v>
      </c>
      <c r="C269" s="361">
        <v>485</v>
      </c>
      <c r="D269" s="362"/>
      <c r="E269" s="363"/>
      <c r="F269" s="301" t="str">
        <f t="shared" si="23"/>
        <v>是</v>
      </c>
      <c r="G269" s="280"/>
    </row>
    <row r="270" ht="38.1" customHeight="1" spans="1:7">
      <c r="A270" s="360" t="s">
        <v>2999</v>
      </c>
      <c r="B270" s="319" t="s">
        <v>3000</v>
      </c>
      <c r="C270" s="361"/>
      <c r="D270" s="362"/>
      <c r="E270" s="363"/>
      <c r="F270" s="301" t="str">
        <f t="shared" si="23"/>
        <v>否</v>
      </c>
      <c r="G270" s="280"/>
    </row>
    <row r="271" ht="38.1" customHeight="1" spans="1:6">
      <c r="A271" s="364" t="s">
        <v>3001</v>
      </c>
      <c r="B271" s="316" t="s">
        <v>3002</v>
      </c>
      <c r="C271" s="365">
        <v>9297</v>
      </c>
      <c r="D271" s="348">
        <v>9700</v>
      </c>
      <c r="E271" s="356">
        <f t="shared" ref="E271:E274" si="24">(D271-C271)/C271</f>
        <v>0.0433</v>
      </c>
      <c r="F271" s="301" t="str">
        <f t="shared" si="23"/>
        <v>是</v>
      </c>
    </row>
    <row r="272" ht="38.1" customHeight="1" spans="1:6">
      <c r="A272" s="364" t="s">
        <v>3003</v>
      </c>
      <c r="B272" s="316" t="s">
        <v>3004</v>
      </c>
      <c r="C272" s="365">
        <v>2889</v>
      </c>
      <c r="D272" s="348"/>
      <c r="E272" s="356"/>
      <c r="F272" s="301" t="str">
        <f t="shared" si="23"/>
        <v>是</v>
      </c>
    </row>
    <row r="273" ht="38.1" customHeight="1" spans="1:6">
      <c r="A273" s="364" t="s">
        <v>3005</v>
      </c>
      <c r="B273" s="321" t="s">
        <v>3006</v>
      </c>
      <c r="C273" s="347">
        <v>2700</v>
      </c>
      <c r="D273" s="343"/>
      <c r="E273" s="356">
        <f t="shared" si="24"/>
        <v>-1</v>
      </c>
      <c r="F273" s="301" t="str">
        <f t="shared" si="23"/>
        <v>是</v>
      </c>
    </row>
    <row r="274" ht="38.1" customHeight="1" spans="1:6">
      <c r="A274" s="366"/>
      <c r="B274" s="323" t="s">
        <v>127</v>
      </c>
      <c r="C274" s="343">
        <f>C273+C267+C266</f>
        <v>57429</v>
      </c>
      <c r="D274" s="343">
        <f>D273+D267+D266</f>
        <v>66989</v>
      </c>
      <c r="E274" s="356">
        <f t="shared" si="24"/>
        <v>0.1665</v>
      </c>
      <c r="F274" s="301" t="str">
        <f t="shared" si="23"/>
        <v>是</v>
      </c>
    </row>
    <row r="275" spans="3:3">
      <c r="C275" s="367"/>
    </row>
    <row r="277" spans="3:3">
      <c r="C277" s="367"/>
    </row>
    <row r="279" spans="3:3">
      <c r="C279" s="367"/>
    </row>
    <row r="280" spans="3:3">
      <c r="C280" s="367"/>
    </row>
    <row r="282" spans="3:3">
      <c r="C282" s="367"/>
    </row>
    <row r="283" spans="3:3">
      <c r="C283" s="367"/>
    </row>
    <row r="284" spans="3:3">
      <c r="C284" s="367"/>
    </row>
    <row r="285" spans="3:3">
      <c r="C285" s="367"/>
    </row>
    <row r="287" spans="3:3">
      <c r="C287" s="367"/>
    </row>
  </sheetData>
  <mergeCells count="1">
    <mergeCell ref="B1:E1"/>
  </mergeCells>
  <conditionalFormatting sqref="B273">
    <cfRule type="expression" dxfId="1" priority="3" stopIfTrue="1">
      <formula>"len($A:$A)=3"</formula>
    </cfRule>
  </conditionalFormatting>
  <conditionalFormatting sqref="C273">
    <cfRule type="expression" dxfId="1" priority="2" stopIfTrue="1">
      <formula>"len($A:$A)=3"</formula>
    </cfRule>
  </conditionalFormatting>
  <conditionalFormatting sqref="D273">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37"/>
  <sheetViews>
    <sheetView showGridLines="0" showZeros="0" view="pageBreakPreview" zoomScaleNormal="115" workbookViewId="0">
      <pane ySplit="3" topLeftCell="A10" activePane="bottomLeft" state="frozen"/>
      <selection/>
      <selection pane="bottomLeft" activeCell="D33" sqref="A1:F37"/>
    </sheetView>
  </sheetViews>
  <sheetFormatPr defaultColWidth="9" defaultRowHeight="14.25" outlineLevelCol="5"/>
  <cols>
    <col min="1" max="1" width="15" style="147" customWidth="1"/>
    <col min="2" max="2" width="50.75" style="147" customWidth="1"/>
    <col min="3" max="4" width="20.625" style="147" customWidth="1"/>
    <col min="5" max="5" width="20.625" style="327" customWidth="1"/>
    <col min="6" max="6" width="3.75" style="147" customWidth="1"/>
    <col min="7" max="16384" width="9" style="147"/>
  </cols>
  <sheetData>
    <row r="1" ht="45" customHeight="1" spans="1:6">
      <c r="A1" s="149"/>
      <c r="B1" s="328" t="s">
        <v>3007</v>
      </c>
      <c r="C1" s="328"/>
      <c r="D1" s="328"/>
      <c r="E1" s="329"/>
      <c r="F1" s="149"/>
    </row>
    <row r="2" s="325" customFormat="1" ht="20.1" customHeight="1" spans="1:6">
      <c r="A2" s="330"/>
      <c r="B2" s="331"/>
      <c r="C2" s="331"/>
      <c r="D2" s="331"/>
      <c r="E2" s="332" t="s">
        <v>1</v>
      </c>
      <c r="F2" s="330"/>
    </row>
    <row r="3" s="326" customFormat="1" ht="45" customHeight="1" spans="1:6">
      <c r="A3" s="333" t="s">
        <v>2</v>
      </c>
      <c r="B3" s="334" t="s">
        <v>3</v>
      </c>
      <c r="C3" s="168" t="s">
        <v>129</v>
      </c>
      <c r="D3" s="168" t="s">
        <v>5</v>
      </c>
      <c r="E3" s="192" t="s">
        <v>130</v>
      </c>
      <c r="F3" s="335" t="s">
        <v>7</v>
      </c>
    </row>
    <row r="4" s="326" customFormat="1" ht="36" customHeight="1" spans="1:6">
      <c r="A4" s="303" t="s">
        <v>2483</v>
      </c>
      <c r="B4" s="299" t="s">
        <v>2484</v>
      </c>
      <c r="C4" s="336"/>
      <c r="D4" s="336"/>
      <c r="E4" s="337"/>
      <c r="F4" s="338" t="str">
        <f t="shared" ref="F4:F29" si="0">IF(LEN(A4)=7,"是",IF(B4&lt;&gt;"",IF(SUM(C4:C4)&lt;&gt;0,"是","否"),"是"))</f>
        <v>是</v>
      </c>
    </row>
    <row r="5" ht="36" customHeight="1" spans="1:6">
      <c r="A5" s="303" t="s">
        <v>2485</v>
      </c>
      <c r="B5" s="299" t="s">
        <v>2486</v>
      </c>
      <c r="C5" s="336"/>
      <c r="D5" s="336"/>
      <c r="E5" s="337"/>
      <c r="F5" s="338" t="str">
        <f t="shared" si="0"/>
        <v>是</v>
      </c>
    </row>
    <row r="6" ht="36" customHeight="1" spans="1:6">
      <c r="A6" s="303" t="s">
        <v>2487</v>
      </c>
      <c r="B6" s="299" t="s">
        <v>2488</v>
      </c>
      <c r="C6" s="336"/>
      <c r="D6" s="336"/>
      <c r="E6" s="337"/>
      <c r="F6" s="338" t="str">
        <f t="shared" si="0"/>
        <v>是</v>
      </c>
    </row>
    <row r="7" ht="36" customHeight="1" spans="1:6">
      <c r="A7" s="303" t="s">
        <v>2489</v>
      </c>
      <c r="B7" s="299" t="s">
        <v>2490</v>
      </c>
      <c r="C7" s="336"/>
      <c r="D7" s="336"/>
      <c r="E7" s="337"/>
      <c r="F7" s="338" t="str">
        <f t="shared" si="0"/>
        <v>是</v>
      </c>
    </row>
    <row r="8" ht="36" customHeight="1" spans="1:6">
      <c r="A8" s="303" t="s">
        <v>2491</v>
      </c>
      <c r="B8" s="299" t="s">
        <v>2492</v>
      </c>
      <c r="C8" s="336"/>
      <c r="D8" s="336"/>
      <c r="E8" s="337"/>
      <c r="F8" s="338" t="str">
        <f t="shared" si="0"/>
        <v>是</v>
      </c>
    </row>
    <row r="9" ht="36" customHeight="1" spans="1:6">
      <c r="A9" s="303" t="s">
        <v>2493</v>
      </c>
      <c r="B9" s="299" t="s">
        <v>2494</v>
      </c>
      <c r="C9" s="336"/>
      <c r="D9" s="336"/>
      <c r="E9" s="337"/>
      <c r="F9" s="338" t="str">
        <f t="shared" si="0"/>
        <v>是</v>
      </c>
    </row>
    <row r="10" ht="36" customHeight="1" spans="1:6">
      <c r="A10" s="303" t="s">
        <v>2495</v>
      </c>
      <c r="B10" s="299" t="s">
        <v>2496</v>
      </c>
      <c r="C10" s="336">
        <f>SUBTOTAL(9,C11:C15)</f>
        <v>12600</v>
      </c>
      <c r="D10" s="336">
        <f>SUBTOTAL(9,D11:D15)</f>
        <v>40000</v>
      </c>
      <c r="E10" s="337">
        <f>(D10-C10)/C10</f>
        <v>2.1746</v>
      </c>
      <c r="F10" s="338" t="str">
        <f t="shared" si="0"/>
        <v>是</v>
      </c>
    </row>
    <row r="11" ht="36" customHeight="1" spans="1:6">
      <c r="A11" s="303" t="s">
        <v>2497</v>
      </c>
      <c r="B11" s="304" t="s">
        <v>2498</v>
      </c>
      <c r="C11" s="339">
        <v>12600</v>
      </c>
      <c r="D11" s="339">
        <v>40000</v>
      </c>
      <c r="E11" s="337">
        <f>(D11-C11)/C11</f>
        <v>2.1746</v>
      </c>
      <c r="F11" s="146" t="str">
        <f t="shared" si="0"/>
        <v>是</v>
      </c>
    </row>
    <row r="12" ht="36" customHeight="1" spans="1:6">
      <c r="A12" s="303" t="s">
        <v>2499</v>
      </c>
      <c r="B12" s="304" t="s">
        <v>2500</v>
      </c>
      <c r="C12" s="339"/>
      <c r="D12" s="339"/>
      <c r="E12" s="337"/>
      <c r="F12" s="338" t="str">
        <f t="shared" si="0"/>
        <v>否</v>
      </c>
    </row>
    <row r="13" ht="36" customHeight="1" spans="1:6">
      <c r="A13" s="303" t="s">
        <v>2501</v>
      </c>
      <c r="B13" s="304" t="s">
        <v>2502</v>
      </c>
      <c r="C13" s="339"/>
      <c r="D13" s="339"/>
      <c r="E13" s="337"/>
      <c r="F13" s="338" t="str">
        <f t="shared" si="0"/>
        <v>否</v>
      </c>
    </row>
    <row r="14" ht="36" customHeight="1" spans="1:6">
      <c r="A14" s="303" t="s">
        <v>2503</v>
      </c>
      <c r="B14" s="304" t="s">
        <v>2504</v>
      </c>
      <c r="C14" s="339"/>
      <c r="D14" s="339"/>
      <c r="E14" s="337"/>
      <c r="F14" s="338" t="str">
        <f t="shared" si="0"/>
        <v>否</v>
      </c>
    </row>
    <row r="15" ht="36" customHeight="1" spans="1:6">
      <c r="A15" s="303" t="s">
        <v>2505</v>
      </c>
      <c r="B15" s="302" t="s">
        <v>2506</v>
      </c>
      <c r="C15" s="339"/>
      <c r="D15" s="339"/>
      <c r="E15" s="337"/>
      <c r="F15" s="338" t="str">
        <f t="shared" si="0"/>
        <v>否</v>
      </c>
    </row>
    <row r="16" ht="36" customHeight="1" spans="1:6">
      <c r="A16" s="340" t="s">
        <v>2507</v>
      </c>
      <c r="B16" s="156" t="s">
        <v>2508</v>
      </c>
      <c r="C16" s="336"/>
      <c r="D16" s="336"/>
      <c r="E16" s="337"/>
      <c r="F16" s="338" t="str">
        <f t="shared" si="0"/>
        <v>是</v>
      </c>
    </row>
    <row r="17" ht="36" customHeight="1" spans="1:6">
      <c r="A17" s="340" t="s">
        <v>2509</v>
      </c>
      <c r="B17" s="156" t="s">
        <v>2510</v>
      </c>
      <c r="C17" s="336"/>
      <c r="D17" s="336"/>
      <c r="E17" s="337"/>
      <c r="F17" s="338" t="str">
        <f t="shared" si="0"/>
        <v>是</v>
      </c>
    </row>
    <row r="18" ht="36" customHeight="1" spans="1:6">
      <c r="A18" s="340" t="s">
        <v>2511</v>
      </c>
      <c r="B18" s="158" t="s">
        <v>2512</v>
      </c>
      <c r="C18" s="339"/>
      <c r="D18" s="339"/>
      <c r="E18" s="337"/>
      <c r="F18" s="338" t="str">
        <f t="shared" si="0"/>
        <v>否</v>
      </c>
    </row>
    <row r="19" ht="36" customHeight="1" spans="1:6">
      <c r="A19" s="340" t="s">
        <v>2513</v>
      </c>
      <c r="B19" s="158" t="s">
        <v>2514</v>
      </c>
      <c r="C19" s="339"/>
      <c r="D19" s="339"/>
      <c r="E19" s="337"/>
      <c r="F19" s="338" t="str">
        <f t="shared" si="0"/>
        <v>否</v>
      </c>
    </row>
    <row r="20" ht="36" customHeight="1" spans="1:6">
      <c r="A20" s="340" t="s">
        <v>2515</v>
      </c>
      <c r="B20" s="156" t="s">
        <v>2516</v>
      </c>
      <c r="C20" s="336"/>
      <c r="D20" s="336">
        <v>1500</v>
      </c>
      <c r="E20" s="337"/>
      <c r="F20" s="338" t="str">
        <f t="shared" si="0"/>
        <v>是</v>
      </c>
    </row>
    <row r="21" ht="36" customHeight="1" spans="1:6">
      <c r="A21" s="340" t="s">
        <v>2517</v>
      </c>
      <c r="B21" s="156" t="s">
        <v>2518</v>
      </c>
      <c r="C21" s="336"/>
      <c r="D21" s="336"/>
      <c r="E21" s="337"/>
      <c r="F21" s="338" t="str">
        <f t="shared" si="0"/>
        <v>是</v>
      </c>
    </row>
    <row r="22" ht="36" customHeight="1" spans="1:6">
      <c r="A22" s="340" t="s">
        <v>2519</v>
      </c>
      <c r="B22" s="156" t="s">
        <v>2520</v>
      </c>
      <c r="C22" s="336"/>
      <c r="D22" s="336"/>
      <c r="E22" s="337"/>
      <c r="F22" s="338" t="str">
        <f t="shared" si="0"/>
        <v>是</v>
      </c>
    </row>
    <row r="23" ht="36" customHeight="1" spans="1:6">
      <c r="A23" s="303" t="s">
        <v>2521</v>
      </c>
      <c r="B23" s="299" t="s">
        <v>2522</v>
      </c>
      <c r="C23" s="336"/>
      <c r="D23" s="336"/>
      <c r="E23" s="337"/>
      <c r="F23" s="338" t="str">
        <f t="shared" si="0"/>
        <v>是</v>
      </c>
    </row>
    <row r="24" ht="36" customHeight="1" spans="1:6">
      <c r="A24" s="303" t="s">
        <v>2523</v>
      </c>
      <c r="B24" s="299" t="s">
        <v>2524</v>
      </c>
      <c r="C24" s="336"/>
      <c r="D24" s="336">
        <v>300</v>
      </c>
      <c r="E24" s="337"/>
      <c r="F24" s="338" t="str">
        <f t="shared" si="0"/>
        <v>是</v>
      </c>
    </row>
    <row r="25" ht="36" customHeight="1" spans="1:6">
      <c r="A25" s="303" t="s">
        <v>2525</v>
      </c>
      <c r="B25" s="299" t="s">
        <v>2526</v>
      </c>
      <c r="C25" s="336"/>
      <c r="D25" s="336"/>
      <c r="E25" s="337"/>
      <c r="F25" s="338" t="str">
        <f t="shared" si="0"/>
        <v>是</v>
      </c>
    </row>
    <row r="26" ht="36" customHeight="1" spans="1:6">
      <c r="A26" s="303" t="s">
        <v>2527</v>
      </c>
      <c r="B26" s="299" t="s">
        <v>2528</v>
      </c>
      <c r="C26" s="336"/>
      <c r="D26" s="336"/>
      <c r="E26" s="337"/>
      <c r="F26" s="338" t="str">
        <f t="shared" si="0"/>
        <v>是</v>
      </c>
    </row>
    <row r="27" ht="36" customHeight="1" spans="1:6">
      <c r="A27" s="303" t="s">
        <v>2529</v>
      </c>
      <c r="B27" s="299" t="s">
        <v>2530</v>
      </c>
      <c r="C27" s="336">
        <v>21005</v>
      </c>
      <c r="D27" s="336">
        <v>16300</v>
      </c>
      <c r="E27" s="337">
        <f>(D27-C27)/C27</f>
        <v>-0.224</v>
      </c>
      <c r="F27" s="338" t="str">
        <f t="shared" si="0"/>
        <v>是</v>
      </c>
    </row>
    <row r="28" ht="36" customHeight="1" spans="1:6">
      <c r="A28" s="303"/>
      <c r="B28" s="302"/>
      <c r="C28" s="339"/>
      <c r="D28" s="339"/>
      <c r="E28" s="337"/>
      <c r="F28" s="146" t="str">
        <f t="shared" si="0"/>
        <v>是</v>
      </c>
    </row>
    <row r="29" ht="36" customHeight="1" spans="1:6">
      <c r="A29" s="311"/>
      <c r="B29" s="312" t="s">
        <v>3008</v>
      </c>
      <c r="C29" s="336">
        <f>C27+C24+C20+C10</f>
        <v>33605</v>
      </c>
      <c r="D29" s="336">
        <f>D27+D24+D20+D10</f>
        <v>58100</v>
      </c>
      <c r="E29" s="337">
        <f>(D29-C29)/C29</f>
        <v>0.7289</v>
      </c>
      <c r="F29" s="146" t="str">
        <f t="shared" si="0"/>
        <v>是</v>
      </c>
    </row>
    <row r="30" ht="36" customHeight="1" spans="1:6">
      <c r="A30" s="341">
        <v>105</v>
      </c>
      <c r="B30" s="342" t="s">
        <v>3009</v>
      </c>
      <c r="C30" s="343">
        <v>2400</v>
      </c>
      <c r="D30" s="343"/>
      <c r="E30" s="337">
        <f>(D30-C30)/C30</f>
        <v>-1</v>
      </c>
      <c r="F30" s="146" t="str">
        <f t="shared" ref="F30:F37" si="1">IF(LEN(A30)=7,"是",IF(B30&lt;&gt;"",IF(SUM(C30:C30)&lt;&gt;0,"是","否"),"是"))</f>
        <v>是</v>
      </c>
    </row>
    <row r="31" ht="36" customHeight="1" spans="1:6">
      <c r="A31" s="341">
        <v>110</v>
      </c>
      <c r="B31" s="342" t="s">
        <v>60</v>
      </c>
      <c r="C31" s="344">
        <v>3600</v>
      </c>
      <c r="D31" s="344">
        <v>8889</v>
      </c>
      <c r="E31" s="337">
        <f>(D31-C31)/C31</f>
        <v>1.4692</v>
      </c>
      <c r="F31" s="146" t="str">
        <f t="shared" si="1"/>
        <v>是</v>
      </c>
    </row>
    <row r="32" ht="36" customHeight="1" spans="1:6">
      <c r="A32" s="345">
        <v>11004</v>
      </c>
      <c r="B32" s="346" t="s">
        <v>3010</v>
      </c>
      <c r="C32" s="347">
        <f>SUBTOTAL(9,C33)</f>
        <v>3600</v>
      </c>
      <c r="D32" s="347">
        <f>SUBTOTAL(9,D33)</f>
        <v>6000</v>
      </c>
      <c r="E32" s="337">
        <f>(D32-C32)/C32</f>
        <v>0.6667</v>
      </c>
      <c r="F32" s="146" t="str">
        <f t="shared" si="1"/>
        <v>是</v>
      </c>
    </row>
    <row r="33" ht="36" customHeight="1" spans="1:6">
      <c r="A33" s="345">
        <v>1100401</v>
      </c>
      <c r="B33" s="346" t="s">
        <v>2534</v>
      </c>
      <c r="C33" s="348">
        <v>3600</v>
      </c>
      <c r="D33" s="348">
        <v>6000</v>
      </c>
      <c r="E33" s="337">
        <f>(D33-C33)/C33</f>
        <v>0.6667</v>
      </c>
      <c r="F33" s="146" t="str">
        <f t="shared" si="1"/>
        <v>是</v>
      </c>
    </row>
    <row r="34" ht="36" customHeight="1" spans="1:6">
      <c r="A34" s="345">
        <v>1100402</v>
      </c>
      <c r="B34" s="346" t="s">
        <v>3011</v>
      </c>
      <c r="C34" s="348"/>
      <c r="D34" s="348"/>
      <c r="E34" s="337"/>
      <c r="F34" s="146" t="str">
        <f t="shared" si="1"/>
        <v>是</v>
      </c>
    </row>
    <row r="35" ht="36" customHeight="1" spans="1:6">
      <c r="A35" s="345">
        <v>11008</v>
      </c>
      <c r="B35" s="346" t="s">
        <v>63</v>
      </c>
      <c r="C35" s="349"/>
      <c r="D35" s="349">
        <v>2889</v>
      </c>
      <c r="E35" s="337"/>
      <c r="F35" s="146" t="str">
        <f t="shared" si="1"/>
        <v>否</v>
      </c>
    </row>
    <row r="36" ht="36" customHeight="1" spans="1:6">
      <c r="A36" s="350">
        <v>11009</v>
      </c>
      <c r="B36" s="351" t="s">
        <v>64</v>
      </c>
      <c r="C36" s="352"/>
      <c r="D36" s="352"/>
      <c r="E36" s="337"/>
      <c r="F36" s="146" t="str">
        <f t="shared" si="1"/>
        <v>否</v>
      </c>
    </row>
    <row r="37" ht="36" customHeight="1" spans="1:6">
      <c r="A37" s="353"/>
      <c r="B37" s="354" t="s">
        <v>67</v>
      </c>
      <c r="C37" s="347">
        <f>C31+C30+C29</f>
        <v>39605</v>
      </c>
      <c r="D37" s="347">
        <f>D31+D30+D29</f>
        <v>66989</v>
      </c>
      <c r="E37" s="337">
        <f>(D37-C37)/C37</f>
        <v>0.6914</v>
      </c>
      <c r="F37" s="146" t="str">
        <f t="shared" si="1"/>
        <v>是</v>
      </c>
    </row>
  </sheetData>
  <mergeCells count="1">
    <mergeCell ref="B1:E1"/>
  </mergeCells>
  <conditionalFormatting sqref="B30">
    <cfRule type="expression" dxfId="1" priority="9" stopIfTrue="1">
      <formula>"len($A:$A)=3"</formula>
    </cfRule>
  </conditionalFormatting>
  <conditionalFormatting sqref="B31:B34">
    <cfRule type="expression" dxfId="1" priority="5" stopIfTrue="1">
      <formula>"len($A:$A)=3"</formula>
    </cfRule>
  </conditionalFormatting>
  <conditionalFormatting sqref="C30:D34">
    <cfRule type="expression" dxfId="1" priority="1" stopIfTrue="1">
      <formula>"len($A:$A)=3"</formula>
    </cfRule>
  </conditionalFormatting>
  <conditionalFormatting sqref="C31:D32">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279"/>
  <sheetViews>
    <sheetView showGridLines="0" showZeros="0" view="pageBreakPreview" zoomScale="90" zoomScaleNormal="115" workbookViewId="0">
      <pane ySplit="3" topLeftCell="A265" activePane="bottomLeft" state="frozen"/>
      <selection/>
      <selection pane="bottomLeft" activeCell="D296" sqref="$A1:$XFD1048576"/>
    </sheetView>
  </sheetViews>
  <sheetFormatPr defaultColWidth="9" defaultRowHeight="14.25" outlineLevelCol="7"/>
  <cols>
    <col min="1" max="1" width="13.5" style="280" customWidth="1"/>
    <col min="2" max="2" width="50.75" style="280" customWidth="1"/>
    <col min="3" max="4" width="20.625" style="281" customWidth="1"/>
    <col min="5" max="5" width="20.625" style="282" customWidth="1"/>
    <col min="6" max="7" width="3.75" style="283" customWidth="1"/>
    <col min="8" max="16384" width="9" style="280"/>
  </cols>
  <sheetData>
    <row r="1" ht="45" customHeight="1" spans="1:8">
      <c r="A1" s="284"/>
      <c r="B1" s="285" t="s">
        <v>3012</v>
      </c>
      <c r="C1" s="285"/>
      <c r="D1" s="285"/>
      <c r="E1" s="286"/>
      <c r="F1" s="287"/>
      <c r="G1" s="287"/>
      <c r="H1" s="284"/>
    </row>
    <row r="2" s="277" customFormat="1" ht="20.1" customHeight="1" spans="1:8">
      <c r="A2" s="288"/>
      <c r="B2" s="289"/>
      <c r="C2" s="289"/>
      <c r="D2" s="289"/>
      <c r="E2" s="290" t="s">
        <v>1</v>
      </c>
      <c r="F2" s="291"/>
      <c r="G2" s="291"/>
      <c r="H2" s="288"/>
    </row>
    <row r="3" s="278" customFormat="1" ht="45" customHeight="1" spans="1:8">
      <c r="A3" s="292" t="s">
        <v>2</v>
      </c>
      <c r="B3" s="293" t="s">
        <v>3</v>
      </c>
      <c r="C3" s="294" t="s">
        <v>129</v>
      </c>
      <c r="D3" s="294" t="s">
        <v>5</v>
      </c>
      <c r="E3" s="295" t="s">
        <v>130</v>
      </c>
      <c r="F3" s="296"/>
      <c r="G3" s="296" t="s">
        <v>7</v>
      </c>
      <c r="H3" s="297" t="s">
        <v>3013</v>
      </c>
    </row>
    <row r="4" ht="36" customHeight="1" spans="1:8">
      <c r="A4" s="298" t="s">
        <v>81</v>
      </c>
      <c r="B4" s="299" t="s">
        <v>2536</v>
      </c>
      <c r="C4" s="300">
        <v>6</v>
      </c>
      <c r="D4" s="300"/>
      <c r="E4" s="259">
        <f>(D4-C4)/C4</f>
        <v>-1</v>
      </c>
      <c r="F4" s="301"/>
      <c r="G4" s="301" t="str">
        <f t="shared" ref="G4:G67" si="0">IF(LEN(A4)=3,"是",IF(B4&lt;&gt;"",IF(SUM(C4:C4)&lt;&gt;0,"是","否"),"是"))</f>
        <v>是</v>
      </c>
      <c r="H4" s="284" t="str">
        <f t="shared" ref="H4:H67" si="1">IF(LEN(A4)=3,"类",IF(LEN(A4)=5,"款","项"))</f>
        <v>类</v>
      </c>
    </row>
    <row r="5" ht="36" customHeight="1" spans="1:8">
      <c r="A5" s="298" t="s">
        <v>2537</v>
      </c>
      <c r="B5" s="302" t="s">
        <v>2538</v>
      </c>
      <c r="C5" s="300">
        <v>6</v>
      </c>
      <c r="D5" s="300"/>
      <c r="E5" s="259">
        <f>(D5-C5)/C5</f>
        <v>-1</v>
      </c>
      <c r="F5" s="301"/>
      <c r="G5" s="301" t="str">
        <f t="shared" si="0"/>
        <v>是</v>
      </c>
      <c r="H5" s="284" t="str">
        <f t="shared" si="1"/>
        <v>款</v>
      </c>
    </row>
    <row r="6" ht="36" customHeight="1" spans="1:8">
      <c r="A6" s="303" t="s">
        <v>2539</v>
      </c>
      <c r="B6" s="304" t="s">
        <v>2540</v>
      </c>
      <c r="C6" s="305"/>
      <c r="D6" s="305"/>
      <c r="E6" s="259"/>
      <c r="F6" s="301"/>
      <c r="G6" s="301" t="str">
        <f t="shared" si="0"/>
        <v>否</v>
      </c>
      <c r="H6" s="284" t="str">
        <f t="shared" si="1"/>
        <v>项</v>
      </c>
    </row>
    <row r="7" ht="36" customHeight="1" spans="1:8">
      <c r="A7" s="303" t="s">
        <v>2541</v>
      </c>
      <c r="B7" s="304" t="s">
        <v>2542</v>
      </c>
      <c r="C7" s="305"/>
      <c r="D7" s="305"/>
      <c r="E7" s="259"/>
      <c r="F7" s="301"/>
      <c r="G7" s="301" t="str">
        <f t="shared" si="0"/>
        <v>否</v>
      </c>
      <c r="H7" s="284" t="str">
        <f t="shared" si="1"/>
        <v>项</v>
      </c>
    </row>
    <row r="8" ht="36" customHeight="1" spans="1:8">
      <c r="A8" s="303" t="s">
        <v>2543</v>
      </c>
      <c r="B8" s="302" t="s">
        <v>2544</v>
      </c>
      <c r="C8" s="306"/>
      <c r="D8" s="306"/>
      <c r="E8" s="259"/>
      <c r="F8" s="301"/>
      <c r="G8" s="301" t="str">
        <f t="shared" si="0"/>
        <v>否</v>
      </c>
      <c r="H8" s="284" t="str">
        <f t="shared" si="1"/>
        <v>项</v>
      </c>
    </row>
    <row r="9" ht="36" customHeight="1" spans="1:8">
      <c r="A9" s="303" t="s">
        <v>2545</v>
      </c>
      <c r="B9" s="304" t="s">
        <v>2546</v>
      </c>
      <c r="C9" s="305"/>
      <c r="D9" s="305"/>
      <c r="E9" s="259"/>
      <c r="F9" s="301"/>
      <c r="G9" s="301" t="str">
        <f t="shared" si="0"/>
        <v>否</v>
      </c>
      <c r="H9" s="284" t="str">
        <f t="shared" si="1"/>
        <v>项</v>
      </c>
    </row>
    <row r="10" ht="36" customHeight="1" spans="1:8">
      <c r="A10" s="303" t="s">
        <v>2547</v>
      </c>
      <c r="B10" s="302" t="s">
        <v>2548</v>
      </c>
      <c r="C10" s="306">
        <v>6</v>
      </c>
      <c r="D10" s="306"/>
      <c r="E10" s="259">
        <f>(D10-C10)/C10</f>
        <v>-1</v>
      </c>
      <c r="F10" s="301"/>
      <c r="G10" s="301" t="str">
        <f t="shared" si="0"/>
        <v>是</v>
      </c>
      <c r="H10" s="284" t="str">
        <f t="shared" si="1"/>
        <v>项</v>
      </c>
    </row>
    <row r="11" ht="36" customHeight="1" spans="1:8">
      <c r="A11" s="298" t="s">
        <v>2549</v>
      </c>
      <c r="B11" s="307" t="s">
        <v>2550</v>
      </c>
      <c r="C11" s="308">
        <f>SUM(C12:C16)</f>
        <v>0</v>
      </c>
      <c r="D11" s="308"/>
      <c r="E11" s="259"/>
      <c r="F11" s="301"/>
      <c r="G11" s="301" t="str">
        <f t="shared" si="0"/>
        <v>否</v>
      </c>
      <c r="H11" s="284" t="str">
        <f t="shared" si="1"/>
        <v>款</v>
      </c>
    </row>
    <row r="12" ht="36" customHeight="1" spans="1:8">
      <c r="A12" s="303" t="s">
        <v>2551</v>
      </c>
      <c r="B12" s="304" t="s">
        <v>2552</v>
      </c>
      <c r="C12" s="305"/>
      <c r="D12" s="305"/>
      <c r="E12" s="259"/>
      <c r="F12" s="301"/>
      <c r="G12" s="301" t="str">
        <f t="shared" si="0"/>
        <v>否</v>
      </c>
      <c r="H12" s="284" t="str">
        <f t="shared" si="1"/>
        <v>项</v>
      </c>
    </row>
    <row r="13" ht="36" customHeight="1" spans="1:8">
      <c r="A13" s="303" t="s">
        <v>2553</v>
      </c>
      <c r="B13" s="304" t="s">
        <v>2554</v>
      </c>
      <c r="C13" s="305"/>
      <c r="D13" s="305"/>
      <c r="E13" s="259"/>
      <c r="F13" s="301"/>
      <c r="G13" s="301" t="str">
        <f t="shared" si="0"/>
        <v>否</v>
      </c>
      <c r="H13" s="284" t="str">
        <f t="shared" si="1"/>
        <v>项</v>
      </c>
    </row>
    <row r="14" ht="36" customHeight="1" spans="1:8">
      <c r="A14" s="303" t="s">
        <v>2555</v>
      </c>
      <c r="B14" s="304" t="s">
        <v>2556</v>
      </c>
      <c r="C14" s="305"/>
      <c r="D14" s="305"/>
      <c r="E14" s="259"/>
      <c r="F14" s="301"/>
      <c r="G14" s="301" t="str">
        <f t="shared" si="0"/>
        <v>否</v>
      </c>
      <c r="H14" s="284" t="str">
        <f t="shared" si="1"/>
        <v>项</v>
      </c>
    </row>
    <row r="15" ht="36" customHeight="1" spans="1:8">
      <c r="A15" s="303" t="s">
        <v>2557</v>
      </c>
      <c r="B15" s="304" t="s">
        <v>2558</v>
      </c>
      <c r="C15" s="305"/>
      <c r="D15" s="305"/>
      <c r="E15" s="259"/>
      <c r="F15" s="301"/>
      <c r="G15" s="301" t="str">
        <f t="shared" si="0"/>
        <v>否</v>
      </c>
      <c r="H15" s="284" t="str">
        <f t="shared" si="1"/>
        <v>项</v>
      </c>
    </row>
    <row r="16" ht="36" customHeight="1" spans="1:8">
      <c r="A16" s="303" t="s">
        <v>2559</v>
      </c>
      <c r="B16" s="304" t="s">
        <v>2560</v>
      </c>
      <c r="C16" s="305"/>
      <c r="D16" s="305"/>
      <c r="E16" s="259"/>
      <c r="F16" s="301"/>
      <c r="G16" s="301" t="str">
        <f t="shared" si="0"/>
        <v>否</v>
      </c>
      <c r="H16" s="284" t="str">
        <f t="shared" si="1"/>
        <v>项</v>
      </c>
    </row>
    <row r="17" ht="36" customHeight="1" spans="1:8">
      <c r="A17" s="298" t="s">
        <v>2561</v>
      </c>
      <c r="B17" s="307" t="s">
        <v>2562</v>
      </c>
      <c r="C17" s="308">
        <f>SUM(C18:C19)</f>
        <v>0</v>
      </c>
      <c r="D17" s="308"/>
      <c r="E17" s="259"/>
      <c r="F17" s="301"/>
      <c r="G17" s="301" t="str">
        <f t="shared" si="0"/>
        <v>否</v>
      </c>
      <c r="H17" s="284" t="str">
        <f t="shared" si="1"/>
        <v>款</v>
      </c>
    </row>
    <row r="18" ht="36" customHeight="1" spans="1:8">
      <c r="A18" s="303" t="s">
        <v>2563</v>
      </c>
      <c r="B18" s="304" t="s">
        <v>2564</v>
      </c>
      <c r="C18" s="305"/>
      <c r="D18" s="305"/>
      <c r="E18" s="259"/>
      <c r="F18" s="301"/>
      <c r="G18" s="301" t="str">
        <f t="shared" si="0"/>
        <v>否</v>
      </c>
      <c r="H18" s="284" t="str">
        <f t="shared" si="1"/>
        <v>项</v>
      </c>
    </row>
    <row r="19" ht="36" customHeight="1" spans="1:8">
      <c r="A19" s="303" t="s">
        <v>2565</v>
      </c>
      <c r="B19" s="304" t="s">
        <v>2566</v>
      </c>
      <c r="C19" s="305"/>
      <c r="D19" s="305"/>
      <c r="E19" s="259"/>
      <c r="F19" s="301"/>
      <c r="G19" s="301" t="str">
        <f t="shared" si="0"/>
        <v>否</v>
      </c>
      <c r="H19" s="284" t="str">
        <f t="shared" si="1"/>
        <v>项</v>
      </c>
    </row>
    <row r="20" ht="36" customHeight="1" spans="1:8">
      <c r="A20" s="298" t="s">
        <v>83</v>
      </c>
      <c r="B20" s="299" t="s">
        <v>2567</v>
      </c>
      <c r="C20" s="300">
        <v>576</v>
      </c>
      <c r="D20" s="300"/>
      <c r="E20" s="259">
        <f>(D20-C20)/C20</f>
        <v>-1</v>
      </c>
      <c r="F20" s="301"/>
      <c r="G20" s="301" t="str">
        <f t="shared" si="0"/>
        <v>是</v>
      </c>
      <c r="H20" s="284" t="str">
        <f t="shared" si="1"/>
        <v>类</v>
      </c>
    </row>
    <row r="21" ht="36" customHeight="1" spans="1:8">
      <c r="A21" s="298" t="s">
        <v>2568</v>
      </c>
      <c r="B21" s="307" t="s">
        <v>2569</v>
      </c>
      <c r="C21" s="308">
        <v>576</v>
      </c>
      <c r="D21" s="308"/>
      <c r="E21" s="259">
        <f>(D21-C21)/C21</f>
        <v>-1</v>
      </c>
      <c r="F21" s="301"/>
      <c r="G21" s="301" t="str">
        <f t="shared" si="0"/>
        <v>是</v>
      </c>
      <c r="H21" s="284" t="str">
        <f t="shared" si="1"/>
        <v>款</v>
      </c>
    </row>
    <row r="22" ht="36" customHeight="1" spans="1:8">
      <c r="A22" s="303" t="s">
        <v>2570</v>
      </c>
      <c r="B22" s="304" t="s">
        <v>2571</v>
      </c>
      <c r="C22" s="305">
        <v>576</v>
      </c>
      <c r="D22" s="305"/>
      <c r="E22" s="259">
        <f>(D22-C22)/C22</f>
        <v>-1</v>
      </c>
      <c r="F22" s="301"/>
      <c r="G22" s="301" t="str">
        <f t="shared" si="0"/>
        <v>是</v>
      </c>
      <c r="H22" s="284" t="str">
        <f t="shared" si="1"/>
        <v>项</v>
      </c>
    </row>
    <row r="23" ht="36" customHeight="1" spans="1:8">
      <c r="A23" s="303" t="s">
        <v>2572</v>
      </c>
      <c r="B23" s="304" t="s">
        <v>2573</v>
      </c>
      <c r="C23" s="305"/>
      <c r="D23" s="305"/>
      <c r="E23" s="259"/>
      <c r="F23" s="301"/>
      <c r="G23" s="301" t="str">
        <f t="shared" si="0"/>
        <v>否</v>
      </c>
      <c r="H23" s="284" t="str">
        <f t="shared" si="1"/>
        <v>项</v>
      </c>
    </row>
    <row r="24" ht="36" customHeight="1" spans="1:8">
      <c r="A24" s="303" t="s">
        <v>2574</v>
      </c>
      <c r="B24" s="304" t="s">
        <v>2575</v>
      </c>
      <c r="C24" s="305"/>
      <c r="D24" s="305"/>
      <c r="E24" s="259"/>
      <c r="F24" s="301"/>
      <c r="G24" s="301" t="str">
        <f t="shared" si="0"/>
        <v>否</v>
      </c>
      <c r="H24" s="284" t="str">
        <f t="shared" si="1"/>
        <v>项</v>
      </c>
    </row>
    <row r="25" ht="36" customHeight="1" spans="1:8">
      <c r="A25" s="298" t="s">
        <v>2576</v>
      </c>
      <c r="B25" s="307" t="s">
        <v>2577</v>
      </c>
      <c r="C25" s="308">
        <f>SUM(C26:C28)</f>
        <v>0</v>
      </c>
      <c r="D25" s="308"/>
      <c r="E25" s="259"/>
      <c r="F25" s="301"/>
      <c r="G25" s="301" t="str">
        <f t="shared" si="0"/>
        <v>否</v>
      </c>
      <c r="H25" s="284" t="str">
        <f t="shared" si="1"/>
        <v>款</v>
      </c>
    </row>
    <row r="26" ht="36" customHeight="1" spans="1:8">
      <c r="A26" s="303" t="s">
        <v>2578</v>
      </c>
      <c r="B26" s="304" t="s">
        <v>2571</v>
      </c>
      <c r="C26" s="305"/>
      <c r="D26" s="305"/>
      <c r="E26" s="259"/>
      <c r="F26" s="301"/>
      <c r="G26" s="301" t="str">
        <f t="shared" si="0"/>
        <v>否</v>
      </c>
      <c r="H26" s="284" t="str">
        <f t="shared" si="1"/>
        <v>项</v>
      </c>
    </row>
    <row r="27" ht="36" customHeight="1" spans="1:8">
      <c r="A27" s="303" t="s">
        <v>2579</v>
      </c>
      <c r="B27" s="304" t="s">
        <v>2573</v>
      </c>
      <c r="C27" s="305"/>
      <c r="D27" s="305"/>
      <c r="E27" s="259"/>
      <c r="F27" s="301"/>
      <c r="G27" s="301" t="str">
        <f t="shared" si="0"/>
        <v>否</v>
      </c>
      <c r="H27" s="284" t="str">
        <f t="shared" si="1"/>
        <v>项</v>
      </c>
    </row>
    <row r="28" ht="36" customHeight="1" spans="1:8">
      <c r="A28" s="303" t="s">
        <v>2580</v>
      </c>
      <c r="B28" s="304" t="s">
        <v>2581</v>
      </c>
      <c r="C28" s="305"/>
      <c r="D28" s="305"/>
      <c r="E28" s="259"/>
      <c r="F28" s="301"/>
      <c r="G28" s="301" t="str">
        <f t="shared" si="0"/>
        <v>否</v>
      </c>
      <c r="H28" s="284" t="str">
        <f t="shared" si="1"/>
        <v>项</v>
      </c>
    </row>
    <row r="29" s="279" customFormat="1" ht="36" customHeight="1" spans="1:8">
      <c r="A29" s="298" t="s">
        <v>2582</v>
      </c>
      <c r="B29" s="307" t="s">
        <v>2583</v>
      </c>
      <c r="C29" s="308">
        <f>SUM(C30:C31)</f>
        <v>0</v>
      </c>
      <c r="D29" s="308"/>
      <c r="E29" s="259"/>
      <c r="F29" s="301"/>
      <c r="G29" s="301" t="str">
        <f t="shared" si="0"/>
        <v>否</v>
      </c>
      <c r="H29" s="284" t="str">
        <f t="shared" si="1"/>
        <v>款</v>
      </c>
    </row>
    <row r="30" ht="36" customHeight="1" spans="1:8">
      <c r="A30" s="303" t="s">
        <v>2584</v>
      </c>
      <c r="B30" s="304" t="s">
        <v>2573</v>
      </c>
      <c r="C30" s="305"/>
      <c r="D30" s="305"/>
      <c r="E30" s="259"/>
      <c r="F30" s="301"/>
      <c r="G30" s="301" t="str">
        <f t="shared" si="0"/>
        <v>否</v>
      </c>
      <c r="H30" s="284" t="str">
        <f t="shared" si="1"/>
        <v>项</v>
      </c>
    </row>
    <row r="31" ht="36" customHeight="1" spans="1:8">
      <c r="A31" s="303" t="s">
        <v>2585</v>
      </c>
      <c r="B31" s="304" t="s">
        <v>2586</v>
      </c>
      <c r="C31" s="305"/>
      <c r="D31" s="305"/>
      <c r="E31" s="259"/>
      <c r="F31" s="301"/>
      <c r="G31" s="301" t="str">
        <f t="shared" si="0"/>
        <v>否</v>
      </c>
      <c r="H31" s="284" t="str">
        <f t="shared" si="1"/>
        <v>项</v>
      </c>
    </row>
    <row r="32" ht="36" customHeight="1" spans="1:8">
      <c r="A32" s="298" t="s">
        <v>87</v>
      </c>
      <c r="B32" s="299" t="s">
        <v>2587</v>
      </c>
      <c r="C32" s="300"/>
      <c r="D32" s="300"/>
      <c r="E32" s="259"/>
      <c r="F32" s="301"/>
      <c r="G32" s="301" t="str">
        <f t="shared" si="0"/>
        <v>是</v>
      </c>
      <c r="H32" s="284" t="str">
        <f t="shared" si="1"/>
        <v>类</v>
      </c>
    </row>
    <row r="33" ht="36" customHeight="1" spans="1:8">
      <c r="A33" s="298" t="s">
        <v>2588</v>
      </c>
      <c r="B33" s="307" t="s">
        <v>2589</v>
      </c>
      <c r="C33" s="308">
        <f>SUM(C34:C37)</f>
        <v>0</v>
      </c>
      <c r="D33" s="308"/>
      <c r="E33" s="259"/>
      <c r="F33" s="301"/>
      <c r="G33" s="301" t="str">
        <f t="shared" si="0"/>
        <v>否</v>
      </c>
      <c r="H33" s="284" t="str">
        <f t="shared" si="1"/>
        <v>款</v>
      </c>
    </row>
    <row r="34" ht="36" customHeight="1" spans="1:8">
      <c r="A34" s="303">
        <v>2116001</v>
      </c>
      <c r="B34" s="304" t="s">
        <v>2590</v>
      </c>
      <c r="C34" s="305">
        <f>SUM(C35:C42)</f>
        <v>0</v>
      </c>
      <c r="D34" s="305"/>
      <c r="E34" s="259"/>
      <c r="F34" s="301"/>
      <c r="G34" s="301" t="str">
        <f t="shared" si="0"/>
        <v>否</v>
      </c>
      <c r="H34" s="284" t="str">
        <f t="shared" si="1"/>
        <v>项</v>
      </c>
    </row>
    <row r="35" ht="36" customHeight="1" spans="1:8">
      <c r="A35" s="303">
        <v>2116002</v>
      </c>
      <c r="B35" s="304" t="s">
        <v>2591</v>
      </c>
      <c r="C35" s="305"/>
      <c r="D35" s="305"/>
      <c r="E35" s="259"/>
      <c r="F35" s="301"/>
      <c r="G35" s="301" t="str">
        <f t="shared" si="0"/>
        <v>否</v>
      </c>
      <c r="H35" s="284" t="str">
        <f t="shared" si="1"/>
        <v>项</v>
      </c>
    </row>
    <row r="36" ht="36" customHeight="1" spans="1:8">
      <c r="A36" s="303">
        <v>2116003</v>
      </c>
      <c r="B36" s="304" t="s">
        <v>2592</v>
      </c>
      <c r="C36" s="305"/>
      <c r="D36" s="305"/>
      <c r="E36" s="259"/>
      <c r="F36" s="301"/>
      <c r="G36" s="301" t="str">
        <f t="shared" si="0"/>
        <v>否</v>
      </c>
      <c r="H36" s="284" t="str">
        <f t="shared" si="1"/>
        <v>项</v>
      </c>
    </row>
    <row r="37" s="279" customFormat="1" ht="36" customHeight="1" spans="1:8">
      <c r="A37" s="303">
        <v>2116099</v>
      </c>
      <c r="B37" s="304" t="s">
        <v>2593</v>
      </c>
      <c r="C37" s="305"/>
      <c r="D37" s="305"/>
      <c r="E37" s="259"/>
      <c r="F37" s="301"/>
      <c r="G37" s="301" t="str">
        <f t="shared" si="0"/>
        <v>否</v>
      </c>
      <c r="H37" s="284" t="str">
        <f t="shared" si="1"/>
        <v>项</v>
      </c>
    </row>
    <row r="38" ht="36" customHeight="1" spans="1:8">
      <c r="A38" s="298">
        <v>21161</v>
      </c>
      <c r="B38" s="307" t="s">
        <v>2594</v>
      </c>
      <c r="C38" s="308">
        <f>SUM(C39:C42)</f>
        <v>0</v>
      </c>
      <c r="D38" s="308"/>
      <c r="E38" s="259"/>
      <c r="F38" s="301"/>
      <c r="G38" s="301" t="str">
        <f t="shared" si="0"/>
        <v>否</v>
      </c>
      <c r="H38" s="284" t="str">
        <f t="shared" si="1"/>
        <v>款</v>
      </c>
    </row>
    <row r="39" ht="36" customHeight="1" spans="1:8">
      <c r="A39" s="303">
        <v>2116101</v>
      </c>
      <c r="B39" s="304" t="s">
        <v>2595</v>
      </c>
      <c r="C39" s="305"/>
      <c r="D39" s="305"/>
      <c r="E39" s="259"/>
      <c r="F39" s="301"/>
      <c r="G39" s="301" t="str">
        <f t="shared" si="0"/>
        <v>否</v>
      </c>
      <c r="H39" s="284" t="str">
        <f t="shared" si="1"/>
        <v>项</v>
      </c>
    </row>
    <row r="40" ht="36" customHeight="1" spans="1:8">
      <c r="A40" s="303">
        <v>2116102</v>
      </c>
      <c r="B40" s="304" t="s">
        <v>2596</v>
      </c>
      <c r="C40" s="305"/>
      <c r="D40" s="305"/>
      <c r="E40" s="259"/>
      <c r="F40" s="301"/>
      <c r="G40" s="301" t="str">
        <f t="shared" si="0"/>
        <v>否</v>
      </c>
      <c r="H40" s="284" t="str">
        <f t="shared" si="1"/>
        <v>项</v>
      </c>
    </row>
    <row r="41" ht="36" customHeight="1" spans="1:8">
      <c r="A41" s="303">
        <v>2116103</v>
      </c>
      <c r="B41" s="304" t="s">
        <v>2597</v>
      </c>
      <c r="C41" s="305"/>
      <c r="D41" s="305"/>
      <c r="E41" s="259"/>
      <c r="F41" s="301"/>
      <c r="G41" s="301" t="str">
        <f t="shared" si="0"/>
        <v>否</v>
      </c>
      <c r="H41" s="284" t="str">
        <f t="shared" si="1"/>
        <v>项</v>
      </c>
    </row>
    <row r="42" ht="36" customHeight="1" spans="1:8">
      <c r="A42" s="303">
        <v>2116104</v>
      </c>
      <c r="B42" s="304" t="s">
        <v>2598</v>
      </c>
      <c r="C42" s="305"/>
      <c r="D42" s="305"/>
      <c r="E42" s="259"/>
      <c r="F42" s="301"/>
      <c r="G42" s="301" t="str">
        <f t="shared" si="0"/>
        <v>否</v>
      </c>
      <c r="H42" s="284" t="str">
        <f t="shared" si="1"/>
        <v>项</v>
      </c>
    </row>
    <row r="43" ht="36" customHeight="1" spans="1:8">
      <c r="A43" s="298" t="s">
        <v>89</v>
      </c>
      <c r="B43" s="299" t="s">
        <v>2599</v>
      </c>
      <c r="C43" s="300">
        <v>5000</v>
      </c>
      <c r="D43" s="300">
        <f>D44+D64+D70</f>
        <v>30200</v>
      </c>
      <c r="E43" s="259">
        <f>(D43-C43)/C43</f>
        <v>5.04</v>
      </c>
      <c r="F43" s="301"/>
      <c r="G43" s="301" t="str">
        <f t="shared" si="0"/>
        <v>是</v>
      </c>
      <c r="H43" s="284" t="str">
        <f t="shared" si="1"/>
        <v>类</v>
      </c>
    </row>
    <row r="44" ht="36" customHeight="1" spans="1:8">
      <c r="A44" s="298" t="s">
        <v>2600</v>
      </c>
      <c r="B44" s="299" t="s">
        <v>2601</v>
      </c>
      <c r="C44" s="300">
        <v>5000</v>
      </c>
      <c r="D44" s="300">
        <f>SUM(D45:D58)</f>
        <v>28400</v>
      </c>
      <c r="E44" s="259">
        <f>(D44-C44)/C44</f>
        <v>4.68</v>
      </c>
      <c r="F44" s="301"/>
      <c r="G44" s="301" t="str">
        <f t="shared" si="0"/>
        <v>是</v>
      </c>
      <c r="H44" s="284" t="str">
        <f t="shared" si="1"/>
        <v>款</v>
      </c>
    </row>
    <row r="45" ht="36" customHeight="1" spans="1:8">
      <c r="A45" s="303" t="s">
        <v>2602</v>
      </c>
      <c r="B45" s="304" t="s">
        <v>2603</v>
      </c>
      <c r="C45" s="305"/>
      <c r="D45" s="305"/>
      <c r="E45" s="259"/>
      <c r="F45" s="301"/>
      <c r="G45" s="301" t="str">
        <f t="shared" si="0"/>
        <v>否</v>
      </c>
      <c r="H45" s="284" t="str">
        <f t="shared" si="1"/>
        <v>项</v>
      </c>
    </row>
    <row r="46" ht="36" customHeight="1" spans="1:8">
      <c r="A46" s="303" t="s">
        <v>2604</v>
      </c>
      <c r="B46" s="304" t="s">
        <v>2605</v>
      </c>
      <c r="C46" s="305"/>
      <c r="D46" s="305"/>
      <c r="E46" s="259"/>
      <c r="F46" s="301"/>
      <c r="G46" s="301" t="str">
        <f t="shared" si="0"/>
        <v>否</v>
      </c>
      <c r="H46" s="284" t="str">
        <f t="shared" si="1"/>
        <v>项</v>
      </c>
    </row>
    <row r="47" ht="36" customHeight="1" spans="1:8">
      <c r="A47" s="303" t="s">
        <v>2606</v>
      </c>
      <c r="B47" s="304" t="s">
        <v>2607</v>
      </c>
      <c r="C47" s="305"/>
      <c r="D47" s="305"/>
      <c r="E47" s="259"/>
      <c r="F47" s="301"/>
      <c r="G47" s="301" t="str">
        <f t="shared" si="0"/>
        <v>否</v>
      </c>
      <c r="H47" s="284" t="str">
        <f t="shared" si="1"/>
        <v>项</v>
      </c>
    </row>
    <row r="48" ht="36" customHeight="1" spans="1:8">
      <c r="A48" s="303" t="s">
        <v>2608</v>
      </c>
      <c r="B48" s="304" t="s">
        <v>2609</v>
      </c>
      <c r="C48" s="305"/>
      <c r="D48" s="305"/>
      <c r="E48" s="259"/>
      <c r="F48" s="301"/>
      <c r="G48" s="301" t="str">
        <f t="shared" si="0"/>
        <v>否</v>
      </c>
      <c r="H48" s="284" t="str">
        <f t="shared" si="1"/>
        <v>项</v>
      </c>
    </row>
    <row r="49" ht="36" customHeight="1" spans="1:8">
      <c r="A49" s="303" t="s">
        <v>2610</v>
      </c>
      <c r="B49" s="304" t="s">
        <v>2611</v>
      </c>
      <c r="C49" s="305"/>
      <c r="D49" s="305"/>
      <c r="E49" s="259"/>
      <c r="F49" s="301"/>
      <c r="G49" s="301" t="str">
        <f t="shared" si="0"/>
        <v>否</v>
      </c>
      <c r="H49" s="284" t="str">
        <f t="shared" si="1"/>
        <v>项</v>
      </c>
    </row>
    <row r="50" ht="36" customHeight="1" spans="1:8">
      <c r="A50" s="303" t="s">
        <v>2612</v>
      </c>
      <c r="B50" s="304" t="s">
        <v>2613</v>
      </c>
      <c r="C50" s="305"/>
      <c r="D50" s="305"/>
      <c r="E50" s="259"/>
      <c r="F50" s="301"/>
      <c r="G50" s="301" t="str">
        <f t="shared" si="0"/>
        <v>否</v>
      </c>
      <c r="H50" s="284" t="str">
        <f t="shared" si="1"/>
        <v>项</v>
      </c>
    </row>
    <row r="51" ht="36" customHeight="1" spans="1:8">
      <c r="A51" s="303" t="s">
        <v>2614</v>
      </c>
      <c r="B51" s="304" t="s">
        <v>2615</v>
      </c>
      <c r="C51" s="305"/>
      <c r="D51" s="305"/>
      <c r="E51" s="259"/>
      <c r="F51" s="301"/>
      <c r="G51" s="301" t="str">
        <f t="shared" si="0"/>
        <v>否</v>
      </c>
      <c r="H51" s="284" t="str">
        <f t="shared" si="1"/>
        <v>项</v>
      </c>
    </row>
    <row r="52" ht="36" customHeight="1" spans="1:8">
      <c r="A52" s="303" t="s">
        <v>2616</v>
      </c>
      <c r="B52" s="304" t="s">
        <v>2617</v>
      </c>
      <c r="C52" s="305"/>
      <c r="D52" s="305"/>
      <c r="E52" s="259"/>
      <c r="F52" s="301"/>
      <c r="G52" s="301" t="str">
        <f t="shared" si="0"/>
        <v>否</v>
      </c>
      <c r="H52" s="284" t="str">
        <f t="shared" si="1"/>
        <v>项</v>
      </c>
    </row>
    <row r="53" ht="36" customHeight="1" spans="1:8">
      <c r="A53" s="303" t="s">
        <v>2618</v>
      </c>
      <c r="B53" s="304" t="s">
        <v>2619</v>
      </c>
      <c r="C53" s="305"/>
      <c r="D53" s="305"/>
      <c r="E53" s="259"/>
      <c r="F53" s="301"/>
      <c r="G53" s="301" t="str">
        <f t="shared" si="0"/>
        <v>否</v>
      </c>
      <c r="H53" s="284" t="str">
        <f t="shared" si="1"/>
        <v>项</v>
      </c>
    </row>
    <row r="54" ht="36" customHeight="1" spans="1:8">
      <c r="A54" s="303" t="s">
        <v>2620</v>
      </c>
      <c r="B54" s="304" t="s">
        <v>2621</v>
      </c>
      <c r="C54" s="305"/>
      <c r="D54" s="305"/>
      <c r="E54" s="259"/>
      <c r="F54" s="301"/>
      <c r="G54" s="301" t="str">
        <f t="shared" si="0"/>
        <v>否</v>
      </c>
      <c r="H54" s="284" t="str">
        <f t="shared" si="1"/>
        <v>项</v>
      </c>
    </row>
    <row r="55" ht="36" customHeight="1" spans="1:8">
      <c r="A55" s="303">
        <v>2120814</v>
      </c>
      <c r="B55" s="304" t="s">
        <v>2624</v>
      </c>
      <c r="C55" s="305"/>
      <c r="D55" s="305">
        <v>2270</v>
      </c>
      <c r="E55" s="259"/>
      <c r="F55" s="301"/>
      <c r="G55" s="301"/>
      <c r="H55" s="284"/>
    </row>
    <row r="56" ht="36" customHeight="1" spans="1:8">
      <c r="A56" s="303">
        <v>2120816</v>
      </c>
      <c r="B56" s="304" t="s">
        <v>2625</v>
      </c>
      <c r="C56" s="305"/>
      <c r="D56" s="305">
        <v>100</v>
      </c>
      <c r="E56" s="259"/>
      <c r="F56" s="301"/>
      <c r="G56" s="301"/>
      <c r="H56" s="284"/>
    </row>
    <row r="57" ht="36" customHeight="1" spans="1:8">
      <c r="A57" s="303" t="s">
        <v>2622</v>
      </c>
      <c r="B57" s="304" t="s">
        <v>2623</v>
      </c>
      <c r="C57" s="305"/>
      <c r="D57" s="305"/>
      <c r="E57" s="259"/>
      <c r="F57" s="301"/>
      <c r="G57" s="301" t="str">
        <f t="shared" ref="G57:G69" si="2">IF(LEN(A57)=3,"是",IF(B57&lt;&gt;"",IF(SUM(C57:C57)&lt;&gt;0,"是","否"),"是"))</f>
        <v>否</v>
      </c>
      <c r="H57" s="284" t="str">
        <f t="shared" ref="H57:H69" si="3">IF(LEN(A57)=3,"类",IF(LEN(A57)=5,"款","项"))</f>
        <v>项</v>
      </c>
    </row>
    <row r="58" ht="36" customHeight="1" spans="1:8">
      <c r="A58" s="303" t="s">
        <v>2626</v>
      </c>
      <c r="B58" s="302" t="s">
        <v>2627</v>
      </c>
      <c r="C58" s="306">
        <v>5000</v>
      </c>
      <c r="D58" s="306">
        <v>26030</v>
      </c>
      <c r="E58" s="259">
        <f>(D58-C58)/C58</f>
        <v>4.206</v>
      </c>
      <c r="F58" s="301"/>
      <c r="G58" s="301" t="str">
        <f t="shared" si="2"/>
        <v>是</v>
      </c>
      <c r="H58" s="284" t="str">
        <f t="shared" si="3"/>
        <v>项</v>
      </c>
    </row>
    <row r="59" ht="36" customHeight="1" spans="1:8">
      <c r="A59" s="298" t="s">
        <v>2628</v>
      </c>
      <c r="B59" s="307" t="s">
        <v>2629</v>
      </c>
      <c r="C59" s="308">
        <f>SUM(C60:C62)</f>
        <v>0</v>
      </c>
      <c r="D59" s="308"/>
      <c r="E59" s="259"/>
      <c r="F59" s="301"/>
      <c r="G59" s="301" t="str">
        <f t="shared" si="2"/>
        <v>否</v>
      </c>
      <c r="H59" s="284" t="str">
        <f t="shared" si="3"/>
        <v>款</v>
      </c>
    </row>
    <row r="60" ht="36" customHeight="1" spans="1:8">
      <c r="A60" s="303" t="s">
        <v>2630</v>
      </c>
      <c r="B60" s="304" t="s">
        <v>2603</v>
      </c>
      <c r="C60" s="305"/>
      <c r="D60" s="305"/>
      <c r="E60" s="259"/>
      <c r="F60" s="301"/>
      <c r="G60" s="301" t="str">
        <f t="shared" si="2"/>
        <v>否</v>
      </c>
      <c r="H60" s="284" t="str">
        <f t="shared" si="3"/>
        <v>项</v>
      </c>
    </row>
    <row r="61" ht="36" customHeight="1" spans="1:8">
      <c r="A61" s="303" t="s">
        <v>2631</v>
      </c>
      <c r="B61" s="304" t="s">
        <v>2605</v>
      </c>
      <c r="C61" s="305"/>
      <c r="D61" s="305"/>
      <c r="E61" s="259"/>
      <c r="F61" s="301"/>
      <c r="G61" s="301" t="str">
        <f t="shared" si="2"/>
        <v>否</v>
      </c>
      <c r="H61" s="284" t="str">
        <f t="shared" si="3"/>
        <v>项</v>
      </c>
    </row>
    <row r="62" ht="36" customHeight="1" spans="1:8">
      <c r="A62" s="303" t="s">
        <v>2632</v>
      </c>
      <c r="B62" s="304" t="s">
        <v>2633</v>
      </c>
      <c r="C62" s="305"/>
      <c r="D62" s="305"/>
      <c r="E62" s="259"/>
      <c r="F62" s="301"/>
      <c r="G62" s="301" t="str">
        <f t="shared" si="2"/>
        <v>否</v>
      </c>
      <c r="H62" s="284" t="str">
        <f t="shared" si="3"/>
        <v>项</v>
      </c>
    </row>
    <row r="63" ht="36" customHeight="1" spans="1:8">
      <c r="A63" s="298" t="s">
        <v>2634</v>
      </c>
      <c r="B63" s="307" t="s">
        <v>2635</v>
      </c>
      <c r="C63" s="308"/>
      <c r="D63" s="308"/>
      <c r="E63" s="259"/>
      <c r="F63" s="301"/>
      <c r="G63" s="301" t="str">
        <f t="shared" si="2"/>
        <v>否</v>
      </c>
      <c r="H63" s="284" t="str">
        <f t="shared" si="3"/>
        <v>款</v>
      </c>
    </row>
    <row r="64" ht="36" customHeight="1" spans="1:8">
      <c r="A64" s="298" t="s">
        <v>2636</v>
      </c>
      <c r="B64" s="307" t="s">
        <v>2637</v>
      </c>
      <c r="C64" s="308">
        <f>SUM(C65:C69)</f>
        <v>0</v>
      </c>
      <c r="D64" s="308">
        <v>1500</v>
      </c>
      <c r="E64" s="259"/>
      <c r="F64" s="301"/>
      <c r="G64" s="301" t="str">
        <f t="shared" si="2"/>
        <v>否</v>
      </c>
      <c r="H64" s="284" t="str">
        <f t="shared" si="3"/>
        <v>款</v>
      </c>
    </row>
    <row r="65" ht="36" customHeight="1" spans="1:8">
      <c r="A65" s="303" t="s">
        <v>2638</v>
      </c>
      <c r="B65" s="304" t="s">
        <v>2639</v>
      </c>
      <c r="C65" s="305"/>
      <c r="D65" s="305"/>
      <c r="E65" s="259"/>
      <c r="F65" s="301"/>
      <c r="G65" s="301" t="str">
        <f t="shared" si="2"/>
        <v>否</v>
      </c>
      <c r="H65" s="284" t="str">
        <f t="shared" si="3"/>
        <v>项</v>
      </c>
    </row>
    <row r="66" ht="36" customHeight="1" spans="1:8">
      <c r="A66" s="303" t="s">
        <v>2640</v>
      </c>
      <c r="B66" s="304" t="s">
        <v>2641</v>
      </c>
      <c r="C66" s="305"/>
      <c r="D66" s="305"/>
      <c r="E66" s="259"/>
      <c r="F66" s="301"/>
      <c r="G66" s="301" t="str">
        <f t="shared" si="2"/>
        <v>否</v>
      </c>
      <c r="H66" s="284" t="str">
        <f t="shared" si="3"/>
        <v>项</v>
      </c>
    </row>
    <row r="67" ht="36" customHeight="1" spans="1:8">
      <c r="A67" s="303" t="s">
        <v>2642</v>
      </c>
      <c r="B67" s="304" t="s">
        <v>2643</v>
      </c>
      <c r="C67" s="305"/>
      <c r="D67" s="305"/>
      <c r="E67" s="259"/>
      <c r="F67" s="301"/>
      <c r="G67" s="301" t="str">
        <f t="shared" si="2"/>
        <v>否</v>
      </c>
      <c r="H67" s="284" t="str">
        <f t="shared" si="3"/>
        <v>项</v>
      </c>
    </row>
    <row r="68" ht="36" customHeight="1" spans="1:8">
      <c r="A68" s="303" t="s">
        <v>2644</v>
      </c>
      <c r="B68" s="304" t="s">
        <v>2645</v>
      </c>
      <c r="C68" s="305"/>
      <c r="D68" s="305"/>
      <c r="E68" s="259"/>
      <c r="F68" s="301"/>
      <c r="G68" s="301" t="str">
        <f t="shared" si="2"/>
        <v>否</v>
      </c>
      <c r="H68" s="284" t="str">
        <f t="shared" si="3"/>
        <v>项</v>
      </c>
    </row>
    <row r="69" ht="36" customHeight="1" spans="1:8">
      <c r="A69" s="303" t="s">
        <v>2646</v>
      </c>
      <c r="B69" s="304" t="s">
        <v>2647</v>
      </c>
      <c r="C69" s="305"/>
      <c r="D69" s="305">
        <v>1500</v>
      </c>
      <c r="E69" s="259"/>
      <c r="F69" s="301"/>
      <c r="G69" s="301" t="str">
        <f t="shared" si="2"/>
        <v>否</v>
      </c>
      <c r="H69" s="284" t="str">
        <f t="shared" si="3"/>
        <v>项</v>
      </c>
    </row>
    <row r="70" ht="36" customHeight="1" spans="1:8">
      <c r="A70" s="298" t="s">
        <v>2648</v>
      </c>
      <c r="B70" s="307" t="s">
        <v>2649</v>
      </c>
      <c r="C70" s="308">
        <f>SUM(C71:C73)</f>
        <v>0</v>
      </c>
      <c r="D70" s="308">
        <v>300</v>
      </c>
      <c r="E70" s="259"/>
      <c r="F70" s="301"/>
      <c r="G70" s="301" t="str">
        <f t="shared" ref="G70:G133" si="4">IF(LEN(A70)=3,"是",IF(B70&lt;&gt;"",IF(SUM(C70:C70)&lt;&gt;0,"是","否"),"是"))</f>
        <v>否</v>
      </c>
      <c r="H70" s="284" t="str">
        <f t="shared" ref="H70:H133" si="5">IF(LEN(A70)=3,"类",IF(LEN(A70)=5,"款","项"))</f>
        <v>款</v>
      </c>
    </row>
    <row r="71" ht="36" customHeight="1" spans="1:8">
      <c r="A71" s="303" t="s">
        <v>2650</v>
      </c>
      <c r="B71" s="304" t="s">
        <v>2651</v>
      </c>
      <c r="C71" s="305"/>
      <c r="D71" s="305"/>
      <c r="E71" s="259"/>
      <c r="F71" s="301"/>
      <c r="G71" s="301" t="str">
        <f t="shared" si="4"/>
        <v>否</v>
      </c>
      <c r="H71" s="284" t="str">
        <f t="shared" si="5"/>
        <v>项</v>
      </c>
    </row>
    <row r="72" ht="36" customHeight="1" spans="1:8">
      <c r="A72" s="303" t="s">
        <v>2652</v>
      </c>
      <c r="B72" s="304" t="s">
        <v>2653</v>
      </c>
      <c r="C72" s="305"/>
      <c r="D72" s="305"/>
      <c r="E72" s="259"/>
      <c r="F72" s="301"/>
      <c r="G72" s="301" t="str">
        <f t="shared" si="4"/>
        <v>否</v>
      </c>
      <c r="H72" s="284" t="str">
        <f t="shared" si="5"/>
        <v>项</v>
      </c>
    </row>
    <row r="73" ht="36" customHeight="1" spans="1:8">
      <c r="A73" s="303" t="s">
        <v>2654</v>
      </c>
      <c r="B73" s="304" t="s">
        <v>2655</v>
      </c>
      <c r="C73" s="305"/>
      <c r="D73" s="305">
        <v>300</v>
      </c>
      <c r="E73" s="259"/>
      <c r="F73" s="301"/>
      <c r="G73" s="301" t="str">
        <f t="shared" si="4"/>
        <v>否</v>
      </c>
      <c r="H73" s="284" t="str">
        <f t="shared" si="5"/>
        <v>项</v>
      </c>
    </row>
    <row r="74" ht="36" customHeight="1" spans="1:8">
      <c r="A74" s="298" t="s">
        <v>2656</v>
      </c>
      <c r="B74" s="307" t="s">
        <v>2657</v>
      </c>
      <c r="C74" s="308">
        <f>SUM(C75:C77)</f>
        <v>0</v>
      </c>
      <c r="D74" s="308"/>
      <c r="E74" s="259"/>
      <c r="F74" s="301"/>
      <c r="G74" s="301" t="str">
        <f t="shared" si="4"/>
        <v>否</v>
      </c>
      <c r="H74" s="284" t="str">
        <f t="shared" si="5"/>
        <v>款</v>
      </c>
    </row>
    <row r="75" ht="36" customHeight="1" spans="1:8">
      <c r="A75" s="303" t="s">
        <v>2658</v>
      </c>
      <c r="B75" s="304" t="s">
        <v>2603</v>
      </c>
      <c r="C75" s="305"/>
      <c r="D75" s="305"/>
      <c r="E75" s="259"/>
      <c r="F75" s="301"/>
      <c r="G75" s="301" t="str">
        <f t="shared" si="4"/>
        <v>否</v>
      </c>
      <c r="H75" s="284" t="str">
        <f t="shared" si="5"/>
        <v>项</v>
      </c>
    </row>
    <row r="76" ht="36" customHeight="1" spans="1:8">
      <c r="A76" s="303" t="s">
        <v>2659</v>
      </c>
      <c r="B76" s="304" t="s">
        <v>2605</v>
      </c>
      <c r="C76" s="305"/>
      <c r="D76" s="305"/>
      <c r="E76" s="259"/>
      <c r="F76" s="301"/>
      <c r="G76" s="301" t="str">
        <f t="shared" si="4"/>
        <v>否</v>
      </c>
      <c r="H76" s="284" t="str">
        <f t="shared" si="5"/>
        <v>项</v>
      </c>
    </row>
    <row r="77" ht="36" customHeight="1" spans="1:8">
      <c r="A77" s="303" t="s">
        <v>2660</v>
      </c>
      <c r="B77" s="304" t="s">
        <v>2661</v>
      </c>
      <c r="C77" s="305"/>
      <c r="D77" s="305"/>
      <c r="E77" s="259"/>
      <c r="F77" s="301"/>
      <c r="G77" s="301" t="str">
        <f t="shared" si="4"/>
        <v>否</v>
      </c>
      <c r="H77" s="284" t="str">
        <f t="shared" si="5"/>
        <v>项</v>
      </c>
    </row>
    <row r="78" ht="36" customHeight="1" spans="1:8">
      <c r="A78" s="298" t="s">
        <v>2662</v>
      </c>
      <c r="B78" s="307" t="s">
        <v>2663</v>
      </c>
      <c r="C78" s="308">
        <f>SUM(C79:C81)</f>
        <v>0</v>
      </c>
      <c r="D78" s="308"/>
      <c r="E78" s="259"/>
      <c r="F78" s="301"/>
      <c r="G78" s="301" t="str">
        <f t="shared" si="4"/>
        <v>否</v>
      </c>
      <c r="H78" s="284" t="str">
        <f t="shared" si="5"/>
        <v>款</v>
      </c>
    </row>
    <row r="79" ht="36" customHeight="1" spans="1:8">
      <c r="A79" s="303" t="s">
        <v>2664</v>
      </c>
      <c r="B79" s="304" t="s">
        <v>2603</v>
      </c>
      <c r="C79" s="305"/>
      <c r="D79" s="305"/>
      <c r="E79" s="259"/>
      <c r="F79" s="301"/>
      <c r="G79" s="301" t="str">
        <f t="shared" si="4"/>
        <v>否</v>
      </c>
      <c r="H79" s="284" t="str">
        <f t="shared" si="5"/>
        <v>项</v>
      </c>
    </row>
    <row r="80" ht="36" customHeight="1" spans="1:8">
      <c r="A80" s="303" t="s">
        <v>2665</v>
      </c>
      <c r="B80" s="304" t="s">
        <v>2605</v>
      </c>
      <c r="C80" s="305"/>
      <c r="D80" s="305"/>
      <c r="E80" s="259"/>
      <c r="F80" s="301"/>
      <c r="G80" s="301" t="str">
        <f t="shared" si="4"/>
        <v>否</v>
      </c>
      <c r="H80" s="284" t="str">
        <f t="shared" si="5"/>
        <v>项</v>
      </c>
    </row>
    <row r="81" ht="36" customHeight="1" spans="1:8">
      <c r="A81" s="303" t="s">
        <v>2666</v>
      </c>
      <c r="B81" s="304" t="s">
        <v>2667</v>
      </c>
      <c r="C81" s="305"/>
      <c r="D81" s="305"/>
      <c r="E81" s="259"/>
      <c r="F81" s="301"/>
      <c r="G81" s="301" t="str">
        <f t="shared" si="4"/>
        <v>否</v>
      </c>
      <c r="H81" s="284" t="str">
        <f t="shared" si="5"/>
        <v>项</v>
      </c>
    </row>
    <row r="82" ht="36" customHeight="1" spans="1:8">
      <c r="A82" s="298" t="s">
        <v>2668</v>
      </c>
      <c r="B82" s="307" t="s">
        <v>2669</v>
      </c>
      <c r="C82" s="308">
        <f>SUM(C83:C87)</f>
        <v>0</v>
      </c>
      <c r="D82" s="308"/>
      <c r="E82" s="259"/>
      <c r="F82" s="301"/>
      <c r="G82" s="301" t="str">
        <f t="shared" si="4"/>
        <v>否</v>
      </c>
      <c r="H82" s="284" t="str">
        <f t="shared" si="5"/>
        <v>款</v>
      </c>
    </row>
    <row r="83" ht="36" customHeight="1" spans="1:8">
      <c r="A83" s="303" t="s">
        <v>2670</v>
      </c>
      <c r="B83" s="304" t="s">
        <v>2639</v>
      </c>
      <c r="C83" s="305"/>
      <c r="D83" s="305"/>
      <c r="E83" s="259"/>
      <c r="F83" s="301"/>
      <c r="G83" s="301" t="str">
        <f t="shared" si="4"/>
        <v>否</v>
      </c>
      <c r="H83" s="284" t="str">
        <f t="shared" si="5"/>
        <v>项</v>
      </c>
    </row>
    <row r="84" ht="36" customHeight="1" spans="1:8">
      <c r="A84" s="303" t="s">
        <v>2671</v>
      </c>
      <c r="B84" s="304" t="s">
        <v>2641</v>
      </c>
      <c r="C84" s="305"/>
      <c r="D84" s="305"/>
      <c r="E84" s="259"/>
      <c r="F84" s="301"/>
      <c r="G84" s="301" t="str">
        <f t="shared" si="4"/>
        <v>否</v>
      </c>
      <c r="H84" s="284" t="str">
        <f t="shared" si="5"/>
        <v>项</v>
      </c>
    </row>
    <row r="85" ht="36" customHeight="1" spans="1:8">
      <c r="A85" s="303" t="s">
        <v>2672</v>
      </c>
      <c r="B85" s="304" t="s">
        <v>2643</v>
      </c>
      <c r="C85" s="305"/>
      <c r="D85" s="305"/>
      <c r="E85" s="259"/>
      <c r="F85" s="301"/>
      <c r="G85" s="301" t="str">
        <f t="shared" si="4"/>
        <v>否</v>
      </c>
      <c r="H85" s="284" t="str">
        <f t="shared" si="5"/>
        <v>项</v>
      </c>
    </row>
    <row r="86" ht="36" customHeight="1" spans="1:8">
      <c r="A86" s="303" t="s">
        <v>2673</v>
      </c>
      <c r="B86" s="304" t="s">
        <v>2645</v>
      </c>
      <c r="C86" s="305"/>
      <c r="D86" s="305"/>
      <c r="E86" s="259"/>
      <c r="F86" s="301"/>
      <c r="G86" s="301" t="str">
        <f t="shared" si="4"/>
        <v>否</v>
      </c>
      <c r="H86" s="284" t="str">
        <f t="shared" si="5"/>
        <v>项</v>
      </c>
    </row>
    <row r="87" ht="36" customHeight="1" spans="1:8">
      <c r="A87" s="303" t="s">
        <v>2674</v>
      </c>
      <c r="B87" s="304" t="s">
        <v>2675</v>
      </c>
      <c r="C87" s="305"/>
      <c r="D87" s="305"/>
      <c r="E87" s="259"/>
      <c r="F87" s="301"/>
      <c r="G87" s="301" t="str">
        <f t="shared" si="4"/>
        <v>否</v>
      </c>
      <c r="H87" s="284" t="str">
        <f t="shared" si="5"/>
        <v>项</v>
      </c>
    </row>
    <row r="88" ht="36" customHeight="1" spans="1:8">
      <c r="A88" s="298" t="s">
        <v>2676</v>
      </c>
      <c r="B88" s="307" t="s">
        <v>2677</v>
      </c>
      <c r="C88" s="308">
        <f>SUM(C89:C90)</f>
        <v>0</v>
      </c>
      <c r="D88" s="308"/>
      <c r="E88" s="259"/>
      <c r="F88" s="301"/>
      <c r="G88" s="301" t="str">
        <f t="shared" si="4"/>
        <v>否</v>
      </c>
      <c r="H88" s="284" t="str">
        <f t="shared" si="5"/>
        <v>款</v>
      </c>
    </row>
    <row r="89" ht="36" customHeight="1" spans="1:8">
      <c r="A89" s="303" t="s">
        <v>2678</v>
      </c>
      <c r="B89" s="304" t="s">
        <v>2651</v>
      </c>
      <c r="C89" s="305"/>
      <c r="D89" s="305"/>
      <c r="E89" s="259"/>
      <c r="F89" s="301"/>
      <c r="G89" s="301" t="str">
        <f t="shared" si="4"/>
        <v>否</v>
      </c>
      <c r="H89" s="284" t="str">
        <f t="shared" si="5"/>
        <v>项</v>
      </c>
    </row>
    <row r="90" ht="36" customHeight="1" spans="1:8">
      <c r="A90" s="303" t="s">
        <v>2679</v>
      </c>
      <c r="B90" s="304" t="s">
        <v>2680</v>
      </c>
      <c r="C90" s="305"/>
      <c r="D90" s="305"/>
      <c r="E90" s="259"/>
      <c r="F90" s="301"/>
      <c r="G90" s="301" t="str">
        <f t="shared" si="4"/>
        <v>否</v>
      </c>
      <c r="H90" s="284" t="str">
        <f t="shared" si="5"/>
        <v>项</v>
      </c>
    </row>
    <row r="91" ht="36" customHeight="1" spans="1:8">
      <c r="A91" s="298" t="s">
        <v>2681</v>
      </c>
      <c r="B91" s="307" t="s">
        <v>2682</v>
      </c>
      <c r="C91" s="308">
        <f>SUM(C92:C99)</f>
        <v>0</v>
      </c>
      <c r="D91" s="308"/>
      <c r="E91" s="259"/>
      <c r="F91" s="301"/>
      <c r="G91" s="301" t="str">
        <f t="shared" si="4"/>
        <v>否</v>
      </c>
      <c r="H91" s="284" t="str">
        <f t="shared" si="5"/>
        <v>款</v>
      </c>
    </row>
    <row r="92" ht="36" customHeight="1" spans="1:8">
      <c r="A92" s="303" t="s">
        <v>2683</v>
      </c>
      <c r="B92" s="304" t="s">
        <v>2603</v>
      </c>
      <c r="C92" s="305"/>
      <c r="D92" s="305"/>
      <c r="E92" s="259"/>
      <c r="F92" s="301"/>
      <c r="G92" s="301" t="str">
        <f t="shared" si="4"/>
        <v>否</v>
      </c>
      <c r="H92" s="284" t="str">
        <f t="shared" si="5"/>
        <v>项</v>
      </c>
    </row>
    <row r="93" ht="36" customHeight="1" spans="1:8">
      <c r="A93" s="303" t="s">
        <v>2684</v>
      </c>
      <c r="B93" s="304" t="s">
        <v>2605</v>
      </c>
      <c r="C93" s="305"/>
      <c r="D93" s="305"/>
      <c r="E93" s="259"/>
      <c r="F93" s="301"/>
      <c r="G93" s="301" t="str">
        <f t="shared" si="4"/>
        <v>否</v>
      </c>
      <c r="H93" s="284" t="str">
        <f t="shared" si="5"/>
        <v>项</v>
      </c>
    </row>
    <row r="94" ht="36" customHeight="1" spans="1:8">
      <c r="A94" s="303" t="s">
        <v>2685</v>
      </c>
      <c r="B94" s="304" t="s">
        <v>2607</v>
      </c>
      <c r="C94" s="305"/>
      <c r="D94" s="305"/>
      <c r="E94" s="259"/>
      <c r="F94" s="301"/>
      <c r="G94" s="301" t="str">
        <f t="shared" si="4"/>
        <v>否</v>
      </c>
      <c r="H94" s="284" t="str">
        <f t="shared" si="5"/>
        <v>项</v>
      </c>
    </row>
    <row r="95" ht="36" customHeight="1" spans="1:8">
      <c r="A95" s="303" t="s">
        <v>2686</v>
      </c>
      <c r="B95" s="304" t="s">
        <v>2609</v>
      </c>
      <c r="C95" s="305"/>
      <c r="D95" s="305"/>
      <c r="E95" s="259"/>
      <c r="F95" s="301"/>
      <c r="G95" s="301" t="str">
        <f t="shared" si="4"/>
        <v>否</v>
      </c>
      <c r="H95" s="284" t="str">
        <f t="shared" si="5"/>
        <v>项</v>
      </c>
    </row>
    <row r="96" ht="36" customHeight="1" spans="1:8">
      <c r="A96" s="303" t="s">
        <v>2687</v>
      </c>
      <c r="B96" s="304" t="s">
        <v>2615</v>
      </c>
      <c r="C96" s="305"/>
      <c r="D96" s="305"/>
      <c r="E96" s="259"/>
      <c r="F96" s="301"/>
      <c r="G96" s="301" t="str">
        <f t="shared" si="4"/>
        <v>否</v>
      </c>
      <c r="H96" s="284" t="str">
        <f t="shared" si="5"/>
        <v>项</v>
      </c>
    </row>
    <row r="97" ht="36" customHeight="1" spans="1:8">
      <c r="A97" s="303" t="s">
        <v>2688</v>
      </c>
      <c r="B97" s="304" t="s">
        <v>2619</v>
      </c>
      <c r="C97" s="305"/>
      <c r="D97" s="305"/>
      <c r="E97" s="259"/>
      <c r="F97" s="301"/>
      <c r="G97" s="301" t="str">
        <f t="shared" si="4"/>
        <v>否</v>
      </c>
      <c r="H97" s="284" t="str">
        <f t="shared" si="5"/>
        <v>项</v>
      </c>
    </row>
    <row r="98" ht="36" customHeight="1" spans="1:8">
      <c r="A98" s="303" t="s">
        <v>2689</v>
      </c>
      <c r="B98" s="304" t="s">
        <v>2621</v>
      </c>
      <c r="C98" s="305"/>
      <c r="D98" s="305"/>
      <c r="E98" s="259"/>
      <c r="F98" s="301"/>
      <c r="G98" s="301" t="str">
        <f t="shared" si="4"/>
        <v>否</v>
      </c>
      <c r="H98" s="284" t="str">
        <f t="shared" si="5"/>
        <v>项</v>
      </c>
    </row>
    <row r="99" ht="36" customHeight="1" spans="1:8">
      <c r="A99" s="303" t="s">
        <v>2690</v>
      </c>
      <c r="B99" s="304" t="s">
        <v>2691</v>
      </c>
      <c r="C99" s="305"/>
      <c r="D99" s="305"/>
      <c r="E99" s="259"/>
      <c r="F99" s="301"/>
      <c r="G99" s="301" t="str">
        <f t="shared" si="4"/>
        <v>否</v>
      </c>
      <c r="H99" s="284" t="str">
        <f t="shared" si="5"/>
        <v>项</v>
      </c>
    </row>
    <row r="100" ht="36" customHeight="1" spans="1:8">
      <c r="A100" s="298" t="s">
        <v>91</v>
      </c>
      <c r="B100" s="299" t="s">
        <v>2692</v>
      </c>
      <c r="C100" s="300">
        <v>1824</v>
      </c>
      <c r="D100" s="300">
        <f>D101+D106</f>
        <v>3386</v>
      </c>
      <c r="E100" s="259">
        <f>(D100-C100)/C100</f>
        <v>0.8564</v>
      </c>
      <c r="F100" s="301"/>
      <c r="G100" s="301" t="str">
        <f t="shared" si="4"/>
        <v>是</v>
      </c>
      <c r="H100" s="284" t="str">
        <f t="shared" si="5"/>
        <v>类</v>
      </c>
    </row>
    <row r="101" ht="36" customHeight="1" spans="1:8">
      <c r="A101" s="298" t="s">
        <v>2693</v>
      </c>
      <c r="B101" s="299" t="s">
        <v>2694</v>
      </c>
      <c r="C101" s="300">
        <v>1824</v>
      </c>
      <c r="D101" s="300">
        <v>3247</v>
      </c>
      <c r="E101" s="259">
        <f>(D101-C101)/C101</f>
        <v>0.7802</v>
      </c>
      <c r="F101" s="301"/>
      <c r="G101" s="301" t="str">
        <f t="shared" si="4"/>
        <v>是</v>
      </c>
      <c r="H101" s="284" t="str">
        <f t="shared" si="5"/>
        <v>款</v>
      </c>
    </row>
    <row r="102" ht="36" customHeight="1" spans="1:8">
      <c r="A102" s="303" t="s">
        <v>2695</v>
      </c>
      <c r="B102" s="304" t="s">
        <v>2573</v>
      </c>
      <c r="C102" s="305"/>
      <c r="D102" s="305"/>
      <c r="E102" s="259"/>
      <c r="F102" s="301"/>
      <c r="G102" s="301" t="str">
        <f t="shared" si="4"/>
        <v>否</v>
      </c>
      <c r="H102" s="284" t="str">
        <f t="shared" si="5"/>
        <v>项</v>
      </c>
    </row>
    <row r="103" ht="36" customHeight="1" spans="1:8">
      <c r="A103" s="303" t="s">
        <v>2696</v>
      </c>
      <c r="B103" s="304" t="s">
        <v>2697</v>
      </c>
      <c r="C103" s="305"/>
      <c r="D103" s="305"/>
      <c r="E103" s="259"/>
      <c r="F103" s="301"/>
      <c r="G103" s="301" t="str">
        <f t="shared" si="4"/>
        <v>否</v>
      </c>
      <c r="H103" s="284" t="str">
        <f t="shared" si="5"/>
        <v>项</v>
      </c>
    </row>
    <row r="104" ht="36" customHeight="1" spans="1:8">
      <c r="A104" s="303" t="s">
        <v>2698</v>
      </c>
      <c r="B104" s="304" t="s">
        <v>2699</v>
      </c>
      <c r="C104" s="305"/>
      <c r="D104" s="305"/>
      <c r="E104" s="259"/>
      <c r="F104" s="301"/>
      <c r="G104" s="301" t="str">
        <f t="shared" si="4"/>
        <v>否</v>
      </c>
      <c r="H104" s="284" t="str">
        <f t="shared" si="5"/>
        <v>项</v>
      </c>
    </row>
    <row r="105" ht="36" customHeight="1" spans="1:8">
      <c r="A105" s="303" t="s">
        <v>2700</v>
      </c>
      <c r="B105" s="302" t="s">
        <v>2701</v>
      </c>
      <c r="C105" s="306">
        <v>1824</v>
      </c>
      <c r="D105" s="306">
        <v>3247</v>
      </c>
      <c r="E105" s="259">
        <f>(D105-C105)/C105</f>
        <v>0.7802</v>
      </c>
      <c r="F105" s="301"/>
      <c r="G105" s="301" t="str">
        <f t="shared" si="4"/>
        <v>是</v>
      </c>
      <c r="H105" s="284" t="str">
        <f t="shared" si="5"/>
        <v>项</v>
      </c>
    </row>
    <row r="106" s="280" customFormat="1" ht="38.1" customHeight="1" spans="1:7">
      <c r="A106" s="309" t="s">
        <v>2725</v>
      </c>
      <c r="B106" s="307" t="s">
        <v>3014</v>
      </c>
      <c r="C106" s="308"/>
      <c r="D106" s="308">
        <f>D107+D108</f>
        <v>139</v>
      </c>
      <c r="E106" s="259"/>
      <c r="F106" s="301"/>
      <c r="G106" s="284"/>
    </row>
    <row r="107" s="280" customFormat="1" ht="38.1" customHeight="1" spans="1:7">
      <c r="A107" s="310" t="s">
        <v>2727</v>
      </c>
      <c r="B107" s="304" t="s">
        <v>2571</v>
      </c>
      <c r="C107" s="305"/>
      <c r="D107" s="305">
        <v>11</v>
      </c>
      <c r="E107" s="259"/>
      <c r="F107" s="301"/>
      <c r="G107" s="284"/>
    </row>
    <row r="108" s="280" customFormat="1" ht="38.1" customHeight="1" spans="1:7">
      <c r="A108" s="310" t="s">
        <v>2728</v>
      </c>
      <c r="B108" s="304" t="s">
        <v>2573</v>
      </c>
      <c r="C108" s="305"/>
      <c r="D108" s="305">
        <v>128</v>
      </c>
      <c r="E108" s="259"/>
      <c r="F108" s="301"/>
      <c r="G108" s="284"/>
    </row>
    <row r="109" ht="36" customHeight="1" spans="1:8">
      <c r="A109" s="298" t="s">
        <v>2702</v>
      </c>
      <c r="B109" s="307" t="s">
        <v>2703</v>
      </c>
      <c r="C109" s="308">
        <f>SUM(C110:C113)</f>
        <v>0</v>
      </c>
      <c r="D109" s="308"/>
      <c r="E109" s="259"/>
      <c r="F109" s="301"/>
      <c r="G109" s="301" t="str">
        <f t="shared" ref="G109:G136" si="6">IF(LEN(A109)=3,"是",IF(B109&lt;&gt;"",IF(SUM(C109:C109)&lt;&gt;0,"是","否"),"是"))</f>
        <v>否</v>
      </c>
      <c r="H109" s="284" t="str">
        <f t="shared" ref="H109:H136" si="7">IF(LEN(A109)=3,"类",IF(LEN(A109)=5,"款","项"))</f>
        <v>款</v>
      </c>
    </row>
    <row r="110" ht="36" customHeight="1" spans="1:8">
      <c r="A110" s="303" t="s">
        <v>2704</v>
      </c>
      <c r="B110" s="304" t="s">
        <v>2573</v>
      </c>
      <c r="C110" s="305"/>
      <c r="D110" s="305"/>
      <c r="E110" s="259"/>
      <c r="F110" s="301"/>
      <c r="G110" s="301" t="str">
        <f t="shared" si="6"/>
        <v>否</v>
      </c>
      <c r="H110" s="284" t="str">
        <f t="shared" si="7"/>
        <v>项</v>
      </c>
    </row>
    <row r="111" ht="36" customHeight="1" spans="1:8">
      <c r="A111" s="303" t="s">
        <v>2705</v>
      </c>
      <c r="B111" s="304" t="s">
        <v>2697</v>
      </c>
      <c r="C111" s="305"/>
      <c r="D111" s="305"/>
      <c r="E111" s="259"/>
      <c r="F111" s="301"/>
      <c r="G111" s="301" t="str">
        <f t="shared" si="6"/>
        <v>否</v>
      </c>
      <c r="H111" s="284" t="str">
        <f t="shared" si="7"/>
        <v>项</v>
      </c>
    </row>
    <row r="112" ht="36" customHeight="1" spans="1:8">
      <c r="A112" s="303" t="s">
        <v>2706</v>
      </c>
      <c r="B112" s="304" t="s">
        <v>2707</v>
      </c>
      <c r="C112" s="305"/>
      <c r="D112" s="305"/>
      <c r="E112" s="259"/>
      <c r="F112" s="301"/>
      <c r="G112" s="301" t="str">
        <f t="shared" si="6"/>
        <v>否</v>
      </c>
      <c r="H112" s="284" t="str">
        <f t="shared" si="7"/>
        <v>项</v>
      </c>
    </row>
    <row r="113" ht="36" customHeight="1" spans="1:8">
      <c r="A113" s="303" t="s">
        <v>2708</v>
      </c>
      <c r="B113" s="304" t="s">
        <v>2709</v>
      </c>
      <c r="C113" s="305"/>
      <c r="D113" s="305"/>
      <c r="E113" s="259"/>
      <c r="F113" s="301"/>
      <c r="G113" s="301" t="str">
        <f t="shared" si="6"/>
        <v>否</v>
      </c>
      <c r="H113" s="284" t="str">
        <f t="shared" si="7"/>
        <v>项</v>
      </c>
    </row>
    <row r="114" ht="36" customHeight="1" spans="1:8">
      <c r="A114" s="298" t="s">
        <v>2710</v>
      </c>
      <c r="B114" s="299" t="s">
        <v>2711</v>
      </c>
      <c r="C114" s="300"/>
      <c r="D114" s="300"/>
      <c r="E114" s="259"/>
      <c r="F114" s="301"/>
      <c r="G114" s="301" t="str">
        <f t="shared" si="6"/>
        <v>否</v>
      </c>
      <c r="H114" s="284" t="str">
        <f t="shared" si="7"/>
        <v>款</v>
      </c>
    </row>
    <row r="115" ht="36" customHeight="1" spans="1:8">
      <c r="A115" s="303" t="s">
        <v>2712</v>
      </c>
      <c r="B115" s="304" t="s">
        <v>2713</v>
      </c>
      <c r="C115" s="305"/>
      <c r="D115" s="305"/>
      <c r="E115" s="259"/>
      <c r="F115" s="301"/>
      <c r="G115" s="301" t="str">
        <f t="shared" si="6"/>
        <v>否</v>
      </c>
      <c r="H115" s="284" t="str">
        <f t="shared" si="7"/>
        <v>项</v>
      </c>
    </row>
    <row r="116" ht="36" customHeight="1" spans="1:8">
      <c r="A116" s="303" t="s">
        <v>2714</v>
      </c>
      <c r="B116" s="304" t="s">
        <v>2715</v>
      </c>
      <c r="C116" s="305"/>
      <c r="D116" s="305"/>
      <c r="E116" s="259"/>
      <c r="F116" s="301"/>
      <c r="G116" s="301" t="str">
        <f t="shared" si="6"/>
        <v>否</v>
      </c>
      <c r="H116" s="284" t="str">
        <f t="shared" si="7"/>
        <v>项</v>
      </c>
    </row>
    <row r="117" ht="36" customHeight="1" spans="1:8">
      <c r="A117" s="303" t="s">
        <v>2716</v>
      </c>
      <c r="B117" s="304" t="s">
        <v>2717</v>
      </c>
      <c r="C117" s="305"/>
      <c r="D117" s="305"/>
      <c r="E117" s="259"/>
      <c r="F117" s="301"/>
      <c r="G117" s="301" t="str">
        <f t="shared" si="6"/>
        <v>否</v>
      </c>
      <c r="H117" s="284" t="str">
        <f t="shared" si="7"/>
        <v>项</v>
      </c>
    </row>
    <row r="118" ht="36" customHeight="1" spans="1:8">
      <c r="A118" s="303" t="s">
        <v>2718</v>
      </c>
      <c r="B118" s="302" t="s">
        <v>2719</v>
      </c>
      <c r="C118" s="306"/>
      <c r="D118" s="306"/>
      <c r="E118" s="259"/>
      <c r="F118" s="301"/>
      <c r="G118" s="301" t="str">
        <f t="shared" si="6"/>
        <v>否</v>
      </c>
      <c r="H118" s="284" t="str">
        <f t="shared" si="7"/>
        <v>项</v>
      </c>
    </row>
    <row r="119" ht="36" customHeight="1" spans="1:8">
      <c r="A119" s="309">
        <v>21370</v>
      </c>
      <c r="B119" s="307" t="s">
        <v>2720</v>
      </c>
      <c r="C119" s="308">
        <f>SUM(C120:C121)</f>
        <v>0</v>
      </c>
      <c r="D119" s="308"/>
      <c r="E119" s="259"/>
      <c r="F119" s="301"/>
      <c r="G119" s="301" t="str">
        <f t="shared" si="6"/>
        <v>否</v>
      </c>
      <c r="H119" s="284" t="str">
        <f t="shared" si="7"/>
        <v>款</v>
      </c>
    </row>
    <row r="120" ht="36" customHeight="1" spans="1:8">
      <c r="A120" s="310">
        <v>2137001</v>
      </c>
      <c r="B120" s="304" t="s">
        <v>2573</v>
      </c>
      <c r="C120" s="305"/>
      <c r="D120" s="305"/>
      <c r="E120" s="259"/>
      <c r="F120" s="301"/>
      <c r="G120" s="301" t="str">
        <f t="shared" si="6"/>
        <v>否</v>
      </c>
      <c r="H120" s="284" t="str">
        <f t="shared" si="7"/>
        <v>项</v>
      </c>
    </row>
    <row r="121" ht="36" customHeight="1" spans="1:8">
      <c r="A121" s="310">
        <v>2137099</v>
      </c>
      <c r="B121" s="304" t="s">
        <v>2721</v>
      </c>
      <c r="C121" s="305"/>
      <c r="D121" s="305"/>
      <c r="E121" s="259"/>
      <c r="F121" s="301"/>
      <c r="G121" s="301" t="str">
        <f t="shared" si="6"/>
        <v>否</v>
      </c>
      <c r="H121" s="284" t="str">
        <f t="shared" si="7"/>
        <v>项</v>
      </c>
    </row>
    <row r="122" ht="36" customHeight="1" spans="1:8">
      <c r="A122" s="309">
        <v>21371</v>
      </c>
      <c r="B122" s="307" t="s">
        <v>2722</v>
      </c>
      <c r="C122" s="308">
        <f>SUM(C123:C126)</f>
        <v>0</v>
      </c>
      <c r="D122" s="308"/>
      <c r="E122" s="259"/>
      <c r="F122" s="301"/>
      <c r="G122" s="301" t="str">
        <f t="shared" si="6"/>
        <v>否</v>
      </c>
      <c r="H122" s="284" t="str">
        <f t="shared" si="7"/>
        <v>款</v>
      </c>
    </row>
    <row r="123" ht="36" customHeight="1" spans="1:8">
      <c r="A123" s="310">
        <v>2137101</v>
      </c>
      <c r="B123" s="304" t="s">
        <v>2713</v>
      </c>
      <c r="C123" s="305"/>
      <c r="D123" s="305"/>
      <c r="E123" s="259"/>
      <c r="F123" s="301"/>
      <c r="G123" s="301" t="str">
        <f t="shared" si="6"/>
        <v>否</v>
      </c>
      <c r="H123" s="284" t="str">
        <f t="shared" si="7"/>
        <v>项</v>
      </c>
    </row>
    <row r="124" ht="36" customHeight="1" spans="1:8">
      <c r="A124" s="310">
        <v>2137102</v>
      </c>
      <c r="B124" s="304" t="s">
        <v>2723</v>
      </c>
      <c r="C124" s="305"/>
      <c r="D124" s="305"/>
      <c r="E124" s="259"/>
      <c r="F124" s="301"/>
      <c r="G124" s="301" t="str">
        <f t="shared" si="6"/>
        <v>否</v>
      </c>
      <c r="H124" s="284" t="str">
        <f t="shared" si="7"/>
        <v>项</v>
      </c>
    </row>
    <row r="125" ht="36" customHeight="1" spans="1:8">
      <c r="A125" s="310">
        <v>2137103</v>
      </c>
      <c r="B125" s="304" t="s">
        <v>2717</v>
      </c>
      <c r="C125" s="305"/>
      <c r="D125" s="305"/>
      <c r="E125" s="259"/>
      <c r="F125" s="301"/>
      <c r="G125" s="301" t="str">
        <f t="shared" si="6"/>
        <v>否</v>
      </c>
      <c r="H125" s="284" t="str">
        <f t="shared" si="7"/>
        <v>项</v>
      </c>
    </row>
    <row r="126" ht="36" customHeight="1" spans="1:8">
      <c r="A126" s="310">
        <v>2137199</v>
      </c>
      <c r="B126" s="304" t="s">
        <v>2724</v>
      </c>
      <c r="C126" s="305"/>
      <c r="D126" s="305"/>
      <c r="E126" s="259"/>
      <c r="F126" s="301"/>
      <c r="G126" s="301" t="str">
        <f t="shared" si="6"/>
        <v>否</v>
      </c>
      <c r="H126" s="284" t="str">
        <f t="shared" si="7"/>
        <v>项</v>
      </c>
    </row>
    <row r="127" ht="36" customHeight="1" spans="1:8">
      <c r="A127" s="298" t="s">
        <v>93</v>
      </c>
      <c r="B127" s="299" t="s">
        <v>2729</v>
      </c>
      <c r="C127" s="300"/>
      <c r="D127" s="300"/>
      <c r="E127" s="259"/>
      <c r="F127" s="301"/>
      <c r="G127" s="301" t="str">
        <f t="shared" si="6"/>
        <v>是</v>
      </c>
      <c r="H127" s="284" t="str">
        <f t="shared" si="7"/>
        <v>类</v>
      </c>
    </row>
    <row r="128" ht="36" customHeight="1" spans="1:8">
      <c r="A128" s="298" t="s">
        <v>2730</v>
      </c>
      <c r="B128" s="307" t="s">
        <v>2731</v>
      </c>
      <c r="C128" s="308">
        <f>SUM(C129:C132)</f>
        <v>0</v>
      </c>
      <c r="D128" s="308"/>
      <c r="E128" s="259"/>
      <c r="F128" s="301"/>
      <c r="G128" s="301" t="str">
        <f t="shared" si="6"/>
        <v>否</v>
      </c>
      <c r="H128" s="284" t="str">
        <f t="shared" si="7"/>
        <v>款</v>
      </c>
    </row>
    <row r="129" ht="36" customHeight="1" spans="1:8">
      <c r="A129" s="303" t="s">
        <v>2732</v>
      </c>
      <c r="B129" s="304" t="s">
        <v>2733</v>
      </c>
      <c r="C129" s="305"/>
      <c r="D129" s="305"/>
      <c r="E129" s="259"/>
      <c r="F129" s="301"/>
      <c r="G129" s="301" t="str">
        <f t="shared" si="6"/>
        <v>否</v>
      </c>
      <c r="H129" s="284" t="str">
        <f t="shared" si="7"/>
        <v>项</v>
      </c>
    </row>
    <row r="130" ht="36" customHeight="1" spans="1:8">
      <c r="A130" s="303" t="s">
        <v>2734</v>
      </c>
      <c r="B130" s="304" t="s">
        <v>2735</v>
      </c>
      <c r="C130" s="305"/>
      <c r="D130" s="305"/>
      <c r="E130" s="259"/>
      <c r="F130" s="301"/>
      <c r="G130" s="301" t="str">
        <f t="shared" si="6"/>
        <v>否</v>
      </c>
      <c r="H130" s="284" t="str">
        <f t="shared" si="7"/>
        <v>项</v>
      </c>
    </row>
    <row r="131" ht="36" customHeight="1" spans="1:8">
      <c r="A131" s="303" t="s">
        <v>2736</v>
      </c>
      <c r="B131" s="304" t="s">
        <v>2737</v>
      </c>
      <c r="C131" s="305"/>
      <c r="D131" s="305"/>
      <c r="E131" s="259"/>
      <c r="F131" s="301"/>
      <c r="G131" s="301" t="str">
        <f t="shared" si="6"/>
        <v>否</v>
      </c>
      <c r="H131" s="284" t="str">
        <f t="shared" si="7"/>
        <v>项</v>
      </c>
    </row>
    <row r="132" ht="36" customHeight="1" spans="1:8">
      <c r="A132" s="303" t="s">
        <v>2738</v>
      </c>
      <c r="B132" s="304" t="s">
        <v>2739</v>
      </c>
      <c r="C132" s="305"/>
      <c r="D132" s="305"/>
      <c r="E132" s="259"/>
      <c r="F132" s="301"/>
      <c r="G132" s="301" t="str">
        <f t="shared" si="6"/>
        <v>否</v>
      </c>
      <c r="H132" s="284" t="str">
        <f t="shared" si="7"/>
        <v>项</v>
      </c>
    </row>
    <row r="133" ht="36" customHeight="1" spans="1:8">
      <c r="A133" s="298" t="s">
        <v>2740</v>
      </c>
      <c r="B133" s="299" t="s">
        <v>2741</v>
      </c>
      <c r="C133" s="300"/>
      <c r="D133" s="300"/>
      <c r="E133" s="259"/>
      <c r="F133" s="301"/>
      <c r="G133" s="301" t="str">
        <f t="shared" si="6"/>
        <v>否</v>
      </c>
      <c r="H133" s="284" t="str">
        <f t="shared" si="7"/>
        <v>款</v>
      </c>
    </row>
    <row r="134" ht="36" customHeight="1" spans="1:8">
      <c r="A134" s="303" t="s">
        <v>2742</v>
      </c>
      <c r="B134" s="304" t="s">
        <v>2737</v>
      </c>
      <c r="C134" s="305"/>
      <c r="D134" s="305"/>
      <c r="E134" s="259"/>
      <c r="F134" s="301"/>
      <c r="G134" s="301" t="str">
        <f t="shared" si="6"/>
        <v>否</v>
      </c>
      <c r="H134" s="284" t="str">
        <f t="shared" si="7"/>
        <v>项</v>
      </c>
    </row>
    <row r="135" ht="36" customHeight="1" spans="1:8">
      <c r="A135" s="303" t="s">
        <v>2743</v>
      </c>
      <c r="B135" s="304" t="s">
        <v>2744</v>
      </c>
      <c r="C135" s="305"/>
      <c r="D135" s="305"/>
      <c r="E135" s="259"/>
      <c r="F135" s="301"/>
      <c r="G135" s="301" t="str">
        <f t="shared" si="6"/>
        <v>否</v>
      </c>
      <c r="H135" s="284" t="str">
        <f t="shared" si="7"/>
        <v>项</v>
      </c>
    </row>
    <row r="136" ht="36" customHeight="1" spans="1:8">
      <c r="A136" s="303" t="s">
        <v>2745</v>
      </c>
      <c r="B136" s="304" t="s">
        <v>2746</v>
      </c>
      <c r="C136" s="305"/>
      <c r="D136" s="305"/>
      <c r="E136" s="259"/>
      <c r="F136" s="301"/>
      <c r="G136" s="301" t="str">
        <f t="shared" si="6"/>
        <v>否</v>
      </c>
      <c r="H136" s="284" t="str">
        <f t="shared" si="7"/>
        <v>项</v>
      </c>
    </row>
    <row r="137" ht="36" customHeight="1" spans="1:8">
      <c r="A137" s="303" t="s">
        <v>2747</v>
      </c>
      <c r="B137" s="302" t="s">
        <v>2748</v>
      </c>
      <c r="C137" s="306"/>
      <c r="D137" s="306"/>
      <c r="E137" s="259"/>
      <c r="F137" s="301"/>
      <c r="G137" s="301" t="str">
        <f t="shared" ref="G137:G200" si="8">IF(LEN(A137)=3,"是",IF(B137&lt;&gt;"",IF(SUM(C137:C137)&lt;&gt;0,"是","否"),"是"))</f>
        <v>否</v>
      </c>
      <c r="H137" s="284" t="str">
        <f t="shared" ref="H137:H200" si="9">IF(LEN(A137)=3,"类",IF(LEN(A137)=5,"款","项"))</f>
        <v>项</v>
      </c>
    </row>
    <row r="138" ht="36" customHeight="1" spans="1:8">
      <c r="A138" s="298" t="s">
        <v>2749</v>
      </c>
      <c r="B138" s="299" t="s">
        <v>2750</v>
      </c>
      <c r="C138" s="300"/>
      <c r="D138" s="300"/>
      <c r="E138" s="259"/>
      <c r="F138" s="301"/>
      <c r="G138" s="301" t="str">
        <f t="shared" si="8"/>
        <v>否</v>
      </c>
      <c r="H138" s="284" t="str">
        <f t="shared" si="9"/>
        <v>款</v>
      </c>
    </row>
    <row r="139" ht="36" customHeight="1" spans="1:8">
      <c r="A139" s="303" t="s">
        <v>2751</v>
      </c>
      <c r="B139" s="304" t="s">
        <v>2752</v>
      </c>
      <c r="C139" s="305"/>
      <c r="D139" s="305"/>
      <c r="E139" s="259"/>
      <c r="F139" s="301"/>
      <c r="G139" s="301" t="str">
        <f t="shared" si="8"/>
        <v>否</v>
      </c>
      <c r="H139" s="284" t="str">
        <f t="shared" si="9"/>
        <v>项</v>
      </c>
    </row>
    <row r="140" ht="36" customHeight="1" spans="1:8">
      <c r="A140" s="303" t="s">
        <v>2753</v>
      </c>
      <c r="B140" s="302" t="s">
        <v>2754</v>
      </c>
      <c r="C140" s="306"/>
      <c r="D140" s="306"/>
      <c r="E140" s="259"/>
      <c r="F140" s="301"/>
      <c r="G140" s="301" t="str">
        <f t="shared" si="8"/>
        <v>否</v>
      </c>
      <c r="H140" s="284" t="str">
        <f t="shared" si="9"/>
        <v>项</v>
      </c>
    </row>
    <row r="141" ht="36" customHeight="1" spans="1:8">
      <c r="A141" s="303" t="s">
        <v>2755</v>
      </c>
      <c r="B141" s="302" t="s">
        <v>2756</v>
      </c>
      <c r="C141" s="306"/>
      <c r="D141" s="306"/>
      <c r="E141" s="259"/>
      <c r="F141" s="301"/>
      <c r="G141" s="301" t="str">
        <f t="shared" si="8"/>
        <v>否</v>
      </c>
      <c r="H141" s="284" t="str">
        <f t="shared" si="9"/>
        <v>项</v>
      </c>
    </row>
    <row r="142" ht="36" customHeight="1" spans="1:8">
      <c r="A142" s="303" t="s">
        <v>2757</v>
      </c>
      <c r="B142" s="304" t="s">
        <v>2758</v>
      </c>
      <c r="C142" s="305"/>
      <c r="D142" s="305"/>
      <c r="E142" s="259"/>
      <c r="F142" s="301"/>
      <c r="G142" s="301" t="str">
        <f t="shared" si="8"/>
        <v>否</v>
      </c>
      <c r="H142" s="284" t="str">
        <f t="shared" si="9"/>
        <v>项</v>
      </c>
    </row>
    <row r="143" ht="36" customHeight="1" spans="1:8">
      <c r="A143" s="298" t="s">
        <v>2759</v>
      </c>
      <c r="B143" s="307" t="s">
        <v>2760</v>
      </c>
      <c r="C143" s="308">
        <f>SUM(C144:C151)</f>
        <v>0</v>
      </c>
      <c r="D143" s="308"/>
      <c r="E143" s="259"/>
      <c r="F143" s="301"/>
      <c r="G143" s="301" t="str">
        <f t="shared" si="8"/>
        <v>否</v>
      </c>
      <c r="H143" s="284" t="str">
        <f t="shared" si="9"/>
        <v>款</v>
      </c>
    </row>
    <row r="144" ht="36" customHeight="1" spans="1:8">
      <c r="A144" s="303" t="s">
        <v>2761</v>
      </c>
      <c r="B144" s="304" t="s">
        <v>2762</v>
      </c>
      <c r="C144" s="305"/>
      <c r="D144" s="305"/>
      <c r="E144" s="259"/>
      <c r="F144" s="301"/>
      <c r="G144" s="301" t="str">
        <f t="shared" si="8"/>
        <v>否</v>
      </c>
      <c r="H144" s="284" t="str">
        <f t="shared" si="9"/>
        <v>项</v>
      </c>
    </row>
    <row r="145" ht="36" customHeight="1" spans="1:8">
      <c r="A145" s="303" t="s">
        <v>2763</v>
      </c>
      <c r="B145" s="304" t="s">
        <v>2764</v>
      </c>
      <c r="C145" s="305"/>
      <c r="D145" s="305"/>
      <c r="E145" s="259"/>
      <c r="F145" s="301"/>
      <c r="G145" s="301" t="str">
        <f t="shared" si="8"/>
        <v>否</v>
      </c>
      <c r="H145" s="284" t="str">
        <f t="shared" si="9"/>
        <v>项</v>
      </c>
    </row>
    <row r="146" ht="36" customHeight="1" spans="1:8">
      <c r="A146" s="303" t="s">
        <v>2765</v>
      </c>
      <c r="B146" s="304" t="s">
        <v>2766</v>
      </c>
      <c r="C146" s="305"/>
      <c r="D146" s="305"/>
      <c r="E146" s="259"/>
      <c r="F146" s="301"/>
      <c r="G146" s="301" t="str">
        <f t="shared" si="8"/>
        <v>否</v>
      </c>
      <c r="H146" s="284" t="str">
        <f t="shared" si="9"/>
        <v>项</v>
      </c>
    </row>
    <row r="147" ht="36" customHeight="1" spans="1:8">
      <c r="A147" s="303" t="s">
        <v>2767</v>
      </c>
      <c r="B147" s="304" t="s">
        <v>2768</v>
      </c>
      <c r="C147" s="305"/>
      <c r="D147" s="305"/>
      <c r="E147" s="259"/>
      <c r="F147" s="301"/>
      <c r="G147" s="301" t="str">
        <f t="shared" si="8"/>
        <v>否</v>
      </c>
      <c r="H147" s="284" t="str">
        <f t="shared" si="9"/>
        <v>项</v>
      </c>
    </row>
    <row r="148" ht="36" customHeight="1" spans="1:8">
      <c r="A148" s="303" t="s">
        <v>2769</v>
      </c>
      <c r="B148" s="304" t="s">
        <v>2770</v>
      </c>
      <c r="C148" s="305"/>
      <c r="D148" s="305"/>
      <c r="E148" s="259"/>
      <c r="F148" s="301"/>
      <c r="G148" s="301" t="str">
        <f t="shared" si="8"/>
        <v>否</v>
      </c>
      <c r="H148" s="284" t="str">
        <f t="shared" si="9"/>
        <v>项</v>
      </c>
    </row>
    <row r="149" ht="36" customHeight="1" spans="1:8">
      <c r="A149" s="303" t="s">
        <v>2771</v>
      </c>
      <c r="B149" s="304" t="s">
        <v>2772</v>
      </c>
      <c r="C149" s="305"/>
      <c r="D149" s="305"/>
      <c r="E149" s="259"/>
      <c r="F149" s="301"/>
      <c r="G149" s="301" t="str">
        <f t="shared" si="8"/>
        <v>否</v>
      </c>
      <c r="H149" s="284" t="str">
        <f t="shared" si="9"/>
        <v>项</v>
      </c>
    </row>
    <row r="150" ht="36" customHeight="1" spans="1:8">
      <c r="A150" s="303" t="s">
        <v>2773</v>
      </c>
      <c r="B150" s="304" t="s">
        <v>2774</v>
      </c>
      <c r="C150" s="305"/>
      <c r="D150" s="305"/>
      <c r="E150" s="259"/>
      <c r="F150" s="301"/>
      <c r="G150" s="301" t="str">
        <f t="shared" si="8"/>
        <v>否</v>
      </c>
      <c r="H150" s="284" t="str">
        <f t="shared" si="9"/>
        <v>项</v>
      </c>
    </row>
    <row r="151" ht="36" customHeight="1" spans="1:8">
      <c r="A151" s="303" t="s">
        <v>2775</v>
      </c>
      <c r="B151" s="304" t="s">
        <v>2776</v>
      </c>
      <c r="C151" s="305"/>
      <c r="D151" s="305"/>
      <c r="E151" s="259"/>
      <c r="F151" s="301"/>
      <c r="G151" s="301" t="str">
        <f t="shared" si="8"/>
        <v>否</v>
      </c>
      <c r="H151" s="284" t="str">
        <f t="shared" si="9"/>
        <v>项</v>
      </c>
    </row>
    <row r="152" ht="36" customHeight="1" spans="1:8">
      <c r="A152" s="298" t="s">
        <v>2777</v>
      </c>
      <c r="B152" s="307" t="s">
        <v>2778</v>
      </c>
      <c r="C152" s="308">
        <f>SUM(C153:C158)</f>
        <v>0</v>
      </c>
      <c r="D152" s="308"/>
      <c r="E152" s="259"/>
      <c r="F152" s="301"/>
      <c r="G152" s="301" t="str">
        <f t="shared" si="8"/>
        <v>否</v>
      </c>
      <c r="H152" s="284" t="str">
        <f t="shared" si="9"/>
        <v>款</v>
      </c>
    </row>
    <row r="153" ht="36" customHeight="1" spans="1:8">
      <c r="A153" s="303" t="s">
        <v>2779</v>
      </c>
      <c r="B153" s="304" t="s">
        <v>2780</v>
      </c>
      <c r="C153" s="305"/>
      <c r="D153" s="305"/>
      <c r="E153" s="259"/>
      <c r="F153" s="301"/>
      <c r="G153" s="301" t="str">
        <f t="shared" si="8"/>
        <v>否</v>
      </c>
      <c r="H153" s="284" t="str">
        <f t="shared" si="9"/>
        <v>项</v>
      </c>
    </row>
    <row r="154" ht="36" customHeight="1" spans="1:8">
      <c r="A154" s="303" t="s">
        <v>2781</v>
      </c>
      <c r="B154" s="304" t="s">
        <v>2782</v>
      </c>
      <c r="C154" s="305"/>
      <c r="D154" s="305"/>
      <c r="E154" s="259"/>
      <c r="F154" s="301"/>
      <c r="G154" s="301" t="str">
        <f t="shared" si="8"/>
        <v>否</v>
      </c>
      <c r="H154" s="284" t="str">
        <f t="shared" si="9"/>
        <v>项</v>
      </c>
    </row>
    <row r="155" ht="36" customHeight="1" spans="1:8">
      <c r="A155" s="303" t="s">
        <v>2783</v>
      </c>
      <c r="B155" s="304" t="s">
        <v>2784</v>
      </c>
      <c r="C155" s="305"/>
      <c r="D155" s="305"/>
      <c r="E155" s="259"/>
      <c r="F155" s="301"/>
      <c r="G155" s="301" t="str">
        <f t="shared" si="8"/>
        <v>否</v>
      </c>
      <c r="H155" s="284" t="str">
        <f t="shared" si="9"/>
        <v>项</v>
      </c>
    </row>
    <row r="156" ht="36" customHeight="1" spans="1:8">
      <c r="A156" s="303" t="s">
        <v>2785</v>
      </c>
      <c r="B156" s="304" t="s">
        <v>2786</v>
      </c>
      <c r="C156" s="305"/>
      <c r="D156" s="305"/>
      <c r="E156" s="259"/>
      <c r="F156" s="301"/>
      <c r="G156" s="301" t="str">
        <f t="shared" si="8"/>
        <v>否</v>
      </c>
      <c r="H156" s="284" t="str">
        <f t="shared" si="9"/>
        <v>项</v>
      </c>
    </row>
    <row r="157" ht="36" customHeight="1" spans="1:8">
      <c r="A157" s="303" t="s">
        <v>2787</v>
      </c>
      <c r="B157" s="304" t="s">
        <v>2788</v>
      </c>
      <c r="C157" s="305"/>
      <c r="D157" s="305"/>
      <c r="E157" s="259"/>
      <c r="F157" s="301"/>
      <c r="G157" s="301" t="str">
        <f t="shared" si="8"/>
        <v>否</v>
      </c>
      <c r="H157" s="284" t="str">
        <f t="shared" si="9"/>
        <v>项</v>
      </c>
    </row>
    <row r="158" ht="36" customHeight="1" spans="1:8">
      <c r="A158" s="303" t="s">
        <v>2789</v>
      </c>
      <c r="B158" s="304" t="s">
        <v>2790</v>
      </c>
      <c r="C158" s="305"/>
      <c r="D158" s="305"/>
      <c r="E158" s="259"/>
      <c r="F158" s="301"/>
      <c r="G158" s="301" t="str">
        <f t="shared" si="8"/>
        <v>否</v>
      </c>
      <c r="H158" s="284" t="str">
        <f t="shared" si="9"/>
        <v>项</v>
      </c>
    </row>
    <row r="159" ht="36" customHeight="1" spans="1:8">
      <c r="A159" s="298" t="s">
        <v>2791</v>
      </c>
      <c r="B159" s="299" t="s">
        <v>2792</v>
      </c>
      <c r="C159" s="300"/>
      <c r="D159" s="300"/>
      <c r="E159" s="259"/>
      <c r="F159" s="301"/>
      <c r="G159" s="301" t="str">
        <f t="shared" si="8"/>
        <v>否</v>
      </c>
      <c r="H159" s="284" t="str">
        <f t="shared" si="9"/>
        <v>款</v>
      </c>
    </row>
    <row r="160" ht="36" customHeight="1" spans="1:8">
      <c r="A160" s="303" t="s">
        <v>2793</v>
      </c>
      <c r="B160" s="302" t="s">
        <v>2794</v>
      </c>
      <c r="C160" s="306"/>
      <c r="D160" s="306"/>
      <c r="E160" s="259"/>
      <c r="F160" s="301"/>
      <c r="G160" s="301" t="str">
        <f t="shared" si="8"/>
        <v>否</v>
      </c>
      <c r="H160" s="284" t="str">
        <f t="shared" si="9"/>
        <v>项</v>
      </c>
    </row>
    <row r="161" ht="36" customHeight="1" spans="1:8">
      <c r="A161" s="303" t="s">
        <v>2795</v>
      </c>
      <c r="B161" s="304" t="s">
        <v>2796</v>
      </c>
      <c r="C161" s="305"/>
      <c r="D161" s="305"/>
      <c r="E161" s="259"/>
      <c r="F161" s="301"/>
      <c r="G161" s="301" t="str">
        <f t="shared" si="8"/>
        <v>否</v>
      </c>
      <c r="H161" s="284" t="str">
        <f t="shared" si="9"/>
        <v>项</v>
      </c>
    </row>
    <row r="162" ht="36" customHeight="1" spans="1:8">
      <c r="A162" s="303" t="s">
        <v>2797</v>
      </c>
      <c r="B162" s="302" t="s">
        <v>2798</v>
      </c>
      <c r="C162" s="306"/>
      <c r="D162" s="306"/>
      <c r="E162" s="259"/>
      <c r="F162" s="301"/>
      <c r="G162" s="301" t="str">
        <f t="shared" si="8"/>
        <v>否</v>
      </c>
      <c r="H162" s="284" t="str">
        <f t="shared" si="9"/>
        <v>项</v>
      </c>
    </row>
    <row r="163" ht="36" customHeight="1" spans="1:8">
      <c r="A163" s="303" t="s">
        <v>2799</v>
      </c>
      <c r="B163" s="302" t="s">
        <v>2800</v>
      </c>
      <c r="C163" s="306"/>
      <c r="D163" s="306"/>
      <c r="E163" s="259"/>
      <c r="F163" s="301"/>
      <c r="G163" s="301" t="str">
        <f t="shared" si="8"/>
        <v>否</v>
      </c>
      <c r="H163" s="284" t="str">
        <f t="shared" si="9"/>
        <v>项</v>
      </c>
    </row>
    <row r="164" ht="36" customHeight="1" spans="1:8">
      <c r="A164" s="303" t="s">
        <v>2801</v>
      </c>
      <c r="B164" s="304" t="s">
        <v>2802</v>
      </c>
      <c r="C164" s="305"/>
      <c r="D164" s="305"/>
      <c r="E164" s="259"/>
      <c r="F164" s="301"/>
      <c r="G164" s="301" t="str">
        <f t="shared" si="8"/>
        <v>否</v>
      </c>
      <c r="H164" s="284" t="str">
        <f t="shared" si="9"/>
        <v>项</v>
      </c>
    </row>
    <row r="165" ht="36" customHeight="1" spans="1:8">
      <c r="A165" s="303" t="s">
        <v>2803</v>
      </c>
      <c r="B165" s="304" t="s">
        <v>2804</v>
      </c>
      <c r="C165" s="305"/>
      <c r="D165" s="305"/>
      <c r="E165" s="259"/>
      <c r="F165" s="301"/>
      <c r="G165" s="301" t="str">
        <f t="shared" si="8"/>
        <v>否</v>
      </c>
      <c r="H165" s="284" t="str">
        <f t="shared" si="9"/>
        <v>项</v>
      </c>
    </row>
    <row r="166" ht="36" customHeight="1" spans="1:8">
      <c r="A166" s="303" t="s">
        <v>2805</v>
      </c>
      <c r="B166" s="304" t="s">
        <v>2806</v>
      </c>
      <c r="C166" s="305"/>
      <c r="D166" s="305"/>
      <c r="E166" s="259"/>
      <c r="F166" s="301"/>
      <c r="G166" s="301" t="str">
        <f t="shared" si="8"/>
        <v>否</v>
      </c>
      <c r="H166" s="284" t="str">
        <f t="shared" si="9"/>
        <v>项</v>
      </c>
    </row>
    <row r="167" ht="36" customHeight="1" spans="1:8">
      <c r="A167" s="303" t="s">
        <v>2807</v>
      </c>
      <c r="B167" s="304" t="s">
        <v>2808</v>
      </c>
      <c r="C167" s="305"/>
      <c r="D167" s="305"/>
      <c r="E167" s="259"/>
      <c r="F167" s="301"/>
      <c r="G167" s="301" t="str">
        <f t="shared" si="8"/>
        <v>否</v>
      </c>
      <c r="H167" s="284" t="str">
        <f t="shared" si="9"/>
        <v>项</v>
      </c>
    </row>
    <row r="168" ht="36" customHeight="1" spans="1:8">
      <c r="A168" s="298" t="s">
        <v>2809</v>
      </c>
      <c r="B168" s="307" t="s">
        <v>2810</v>
      </c>
      <c r="C168" s="308">
        <f>SUM(C169:C170)</f>
        <v>0</v>
      </c>
      <c r="D168" s="308"/>
      <c r="E168" s="259"/>
      <c r="F168" s="301"/>
      <c r="G168" s="301" t="str">
        <f t="shared" si="8"/>
        <v>否</v>
      </c>
      <c r="H168" s="284" t="str">
        <f t="shared" si="9"/>
        <v>款</v>
      </c>
    </row>
    <row r="169" ht="36" customHeight="1" spans="1:8">
      <c r="A169" s="303" t="s">
        <v>2811</v>
      </c>
      <c r="B169" s="304" t="s">
        <v>2733</v>
      </c>
      <c r="C169" s="305"/>
      <c r="D169" s="305"/>
      <c r="E169" s="259"/>
      <c r="F169" s="301"/>
      <c r="G169" s="301" t="str">
        <f t="shared" si="8"/>
        <v>否</v>
      </c>
      <c r="H169" s="284" t="str">
        <f t="shared" si="9"/>
        <v>项</v>
      </c>
    </row>
    <row r="170" ht="36" customHeight="1" spans="1:8">
      <c r="A170" s="303" t="s">
        <v>2812</v>
      </c>
      <c r="B170" s="304" t="s">
        <v>2813</v>
      </c>
      <c r="C170" s="305"/>
      <c r="D170" s="305"/>
      <c r="E170" s="259"/>
      <c r="F170" s="301"/>
      <c r="G170" s="301" t="str">
        <f t="shared" si="8"/>
        <v>否</v>
      </c>
      <c r="H170" s="284" t="str">
        <f t="shared" si="9"/>
        <v>项</v>
      </c>
    </row>
    <row r="171" ht="36" customHeight="1" spans="1:8">
      <c r="A171" s="298" t="s">
        <v>2814</v>
      </c>
      <c r="B171" s="307" t="s">
        <v>2815</v>
      </c>
      <c r="C171" s="308">
        <f>SUM(C172:C173)</f>
        <v>0</v>
      </c>
      <c r="D171" s="308"/>
      <c r="E171" s="259"/>
      <c r="F171" s="301"/>
      <c r="G171" s="301" t="str">
        <f t="shared" si="8"/>
        <v>否</v>
      </c>
      <c r="H171" s="284" t="str">
        <f t="shared" si="9"/>
        <v>款</v>
      </c>
    </row>
    <row r="172" ht="36" customHeight="1" spans="1:8">
      <c r="A172" s="303" t="s">
        <v>2816</v>
      </c>
      <c r="B172" s="304" t="s">
        <v>2733</v>
      </c>
      <c r="C172" s="305"/>
      <c r="D172" s="305"/>
      <c r="E172" s="259"/>
      <c r="F172" s="301"/>
      <c r="G172" s="301" t="str">
        <f t="shared" si="8"/>
        <v>否</v>
      </c>
      <c r="H172" s="284" t="str">
        <f t="shared" si="9"/>
        <v>项</v>
      </c>
    </row>
    <row r="173" ht="36" customHeight="1" spans="1:8">
      <c r="A173" s="303" t="s">
        <v>2817</v>
      </c>
      <c r="B173" s="304" t="s">
        <v>2818</v>
      </c>
      <c r="C173" s="305"/>
      <c r="D173" s="305"/>
      <c r="E173" s="259"/>
      <c r="F173" s="301"/>
      <c r="G173" s="301" t="str">
        <f t="shared" si="8"/>
        <v>否</v>
      </c>
      <c r="H173" s="284" t="str">
        <f t="shared" si="9"/>
        <v>项</v>
      </c>
    </row>
    <row r="174" ht="36" customHeight="1" spans="1:8">
      <c r="A174" s="298" t="s">
        <v>2819</v>
      </c>
      <c r="B174" s="307" t="s">
        <v>2820</v>
      </c>
      <c r="C174" s="308"/>
      <c r="D174" s="308"/>
      <c r="E174" s="259"/>
      <c r="F174" s="301"/>
      <c r="G174" s="301" t="str">
        <f t="shared" si="8"/>
        <v>否</v>
      </c>
      <c r="H174" s="284" t="str">
        <f t="shared" si="9"/>
        <v>款</v>
      </c>
    </row>
    <row r="175" ht="36" customHeight="1" spans="1:8">
      <c r="A175" s="298" t="s">
        <v>2821</v>
      </c>
      <c r="B175" s="307" t="s">
        <v>2822</v>
      </c>
      <c r="C175" s="308">
        <f>SUM(C176:C178)</f>
        <v>0</v>
      </c>
      <c r="D175" s="308"/>
      <c r="E175" s="259"/>
      <c r="F175" s="301"/>
      <c r="G175" s="301" t="str">
        <f t="shared" si="8"/>
        <v>否</v>
      </c>
      <c r="H175" s="284" t="str">
        <f t="shared" si="9"/>
        <v>款</v>
      </c>
    </row>
    <row r="176" ht="36" customHeight="1" spans="1:8">
      <c r="A176" s="303" t="s">
        <v>2823</v>
      </c>
      <c r="B176" s="304" t="s">
        <v>2752</v>
      </c>
      <c r="C176" s="305"/>
      <c r="D176" s="305"/>
      <c r="E176" s="259"/>
      <c r="F176" s="301"/>
      <c r="G176" s="301" t="str">
        <f t="shared" si="8"/>
        <v>否</v>
      </c>
      <c r="H176" s="284" t="str">
        <f t="shared" si="9"/>
        <v>项</v>
      </c>
    </row>
    <row r="177" ht="36" customHeight="1" spans="1:8">
      <c r="A177" s="303" t="s">
        <v>2824</v>
      </c>
      <c r="B177" s="304" t="s">
        <v>2756</v>
      </c>
      <c r="C177" s="305"/>
      <c r="D177" s="305"/>
      <c r="E177" s="259"/>
      <c r="F177" s="301"/>
      <c r="G177" s="301" t="str">
        <f t="shared" si="8"/>
        <v>否</v>
      </c>
      <c r="H177" s="284" t="str">
        <f t="shared" si="9"/>
        <v>项</v>
      </c>
    </row>
    <row r="178" ht="36" customHeight="1" spans="1:8">
      <c r="A178" s="303" t="s">
        <v>2825</v>
      </c>
      <c r="B178" s="304" t="s">
        <v>2826</v>
      </c>
      <c r="C178" s="305"/>
      <c r="D178" s="305"/>
      <c r="E178" s="259"/>
      <c r="F178" s="301"/>
      <c r="G178" s="301" t="str">
        <f t="shared" si="8"/>
        <v>否</v>
      </c>
      <c r="H178" s="284" t="str">
        <f t="shared" si="9"/>
        <v>项</v>
      </c>
    </row>
    <row r="179" ht="36" customHeight="1" spans="1:8">
      <c r="A179" s="298" t="s">
        <v>95</v>
      </c>
      <c r="B179" s="299" t="s">
        <v>2827</v>
      </c>
      <c r="C179" s="300"/>
      <c r="D179" s="300"/>
      <c r="E179" s="259"/>
      <c r="F179" s="301"/>
      <c r="G179" s="301" t="str">
        <f t="shared" si="8"/>
        <v>是</v>
      </c>
      <c r="H179" s="284" t="str">
        <f t="shared" si="9"/>
        <v>类</v>
      </c>
    </row>
    <row r="180" ht="36" customHeight="1" spans="1:8">
      <c r="A180" s="298" t="s">
        <v>2828</v>
      </c>
      <c r="B180" s="299" t="s">
        <v>2829</v>
      </c>
      <c r="C180" s="300"/>
      <c r="D180" s="300"/>
      <c r="E180" s="259"/>
      <c r="F180" s="301"/>
      <c r="G180" s="301" t="str">
        <f t="shared" si="8"/>
        <v>否</v>
      </c>
      <c r="H180" s="284" t="str">
        <f t="shared" si="9"/>
        <v>款</v>
      </c>
    </row>
    <row r="181" ht="36" customHeight="1" spans="1:8">
      <c r="A181" s="303" t="s">
        <v>2830</v>
      </c>
      <c r="B181" s="302" t="s">
        <v>2831</v>
      </c>
      <c r="C181" s="306"/>
      <c r="D181" s="306"/>
      <c r="E181" s="259"/>
      <c r="F181" s="301"/>
      <c r="G181" s="301" t="str">
        <f t="shared" si="8"/>
        <v>否</v>
      </c>
      <c r="H181" s="284" t="str">
        <f t="shared" si="9"/>
        <v>项</v>
      </c>
    </row>
    <row r="182" ht="36" customHeight="1" spans="1:8">
      <c r="A182" s="303" t="s">
        <v>2832</v>
      </c>
      <c r="B182" s="304" t="s">
        <v>2833</v>
      </c>
      <c r="C182" s="305"/>
      <c r="D182" s="305"/>
      <c r="E182" s="259"/>
      <c r="F182" s="301"/>
      <c r="G182" s="301" t="str">
        <f t="shared" si="8"/>
        <v>否</v>
      </c>
      <c r="H182" s="284" t="str">
        <f t="shared" si="9"/>
        <v>项</v>
      </c>
    </row>
    <row r="183" ht="36" customHeight="1" spans="1:8">
      <c r="A183" s="298" t="s">
        <v>117</v>
      </c>
      <c r="B183" s="299" t="s">
        <v>2834</v>
      </c>
      <c r="C183" s="300">
        <v>1194</v>
      </c>
      <c r="D183" s="300">
        <f>D188+D197</f>
        <v>3903</v>
      </c>
      <c r="E183" s="259">
        <f>(D183-C183)/C183</f>
        <v>2.2688</v>
      </c>
      <c r="F183" s="301"/>
      <c r="G183" s="301" t="str">
        <f t="shared" si="8"/>
        <v>是</v>
      </c>
      <c r="H183" s="284" t="str">
        <f t="shared" si="9"/>
        <v>类</v>
      </c>
    </row>
    <row r="184" ht="36" customHeight="1" spans="1:8">
      <c r="A184" s="298" t="s">
        <v>2835</v>
      </c>
      <c r="B184" s="299" t="s">
        <v>2836</v>
      </c>
      <c r="C184" s="300"/>
      <c r="D184" s="300"/>
      <c r="E184" s="259"/>
      <c r="F184" s="301"/>
      <c r="G184" s="301" t="str">
        <f t="shared" si="8"/>
        <v>否</v>
      </c>
      <c r="H184" s="284" t="str">
        <f t="shared" si="9"/>
        <v>款</v>
      </c>
    </row>
    <row r="185" ht="36" customHeight="1" spans="1:8">
      <c r="A185" s="303" t="s">
        <v>2837</v>
      </c>
      <c r="B185" s="302" t="s">
        <v>2838</v>
      </c>
      <c r="C185" s="306"/>
      <c r="D185" s="306"/>
      <c r="E185" s="259"/>
      <c r="F185" s="301"/>
      <c r="G185" s="301" t="str">
        <f t="shared" si="8"/>
        <v>否</v>
      </c>
      <c r="H185" s="284" t="str">
        <f t="shared" si="9"/>
        <v>项</v>
      </c>
    </row>
    <row r="186" ht="36" customHeight="1" spans="1:8">
      <c r="A186" s="303" t="s">
        <v>2839</v>
      </c>
      <c r="B186" s="302" t="s">
        <v>2840</v>
      </c>
      <c r="C186" s="306"/>
      <c r="D186" s="306"/>
      <c r="E186" s="259"/>
      <c r="F186" s="301"/>
      <c r="G186" s="301" t="str">
        <f t="shared" si="8"/>
        <v>否</v>
      </c>
      <c r="H186" s="284" t="str">
        <f t="shared" si="9"/>
        <v>项</v>
      </c>
    </row>
    <row r="187" ht="36" customHeight="1" spans="1:8">
      <c r="A187" s="303" t="s">
        <v>2841</v>
      </c>
      <c r="B187" s="304" t="s">
        <v>2842</v>
      </c>
      <c r="C187" s="305"/>
      <c r="D187" s="305"/>
      <c r="E187" s="259"/>
      <c r="F187" s="301"/>
      <c r="G187" s="301" t="str">
        <f t="shared" si="8"/>
        <v>否</v>
      </c>
      <c r="H187" s="284" t="str">
        <f t="shared" si="9"/>
        <v>项</v>
      </c>
    </row>
    <row r="188" ht="36" customHeight="1" spans="1:8">
      <c r="A188" s="298" t="s">
        <v>2843</v>
      </c>
      <c r="B188" s="299" t="s">
        <v>2844</v>
      </c>
      <c r="C188" s="300"/>
      <c r="D188" s="300">
        <v>3</v>
      </c>
      <c r="E188" s="259"/>
      <c r="F188" s="301"/>
      <c r="G188" s="301" t="str">
        <f t="shared" si="8"/>
        <v>否</v>
      </c>
      <c r="H188" s="284" t="str">
        <f t="shared" si="9"/>
        <v>款</v>
      </c>
    </row>
    <row r="189" ht="36" customHeight="1" spans="1:8">
      <c r="A189" s="303" t="s">
        <v>2845</v>
      </c>
      <c r="B189" s="304" t="s">
        <v>2846</v>
      </c>
      <c r="C189" s="305"/>
      <c r="D189" s="305"/>
      <c r="E189" s="259"/>
      <c r="F189" s="301"/>
      <c r="G189" s="301" t="str">
        <f t="shared" si="8"/>
        <v>否</v>
      </c>
      <c r="H189" s="284" t="str">
        <f t="shared" si="9"/>
        <v>项</v>
      </c>
    </row>
    <row r="190" ht="36" customHeight="1" spans="1:8">
      <c r="A190" s="303" t="s">
        <v>2847</v>
      </c>
      <c r="B190" s="304" t="s">
        <v>2848</v>
      </c>
      <c r="C190" s="305"/>
      <c r="D190" s="305"/>
      <c r="E190" s="259"/>
      <c r="F190" s="301"/>
      <c r="G190" s="301" t="str">
        <f t="shared" si="8"/>
        <v>否</v>
      </c>
      <c r="H190" s="284" t="str">
        <f t="shared" si="9"/>
        <v>项</v>
      </c>
    </row>
    <row r="191" ht="36" customHeight="1" spans="1:8">
      <c r="A191" s="303" t="s">
        <v>2849</v>
      </c>
      <c r="B191" s="302" t="s">
        <v>2850</v>
      </c>
      <c r="C191" s="306"/>
      <c r="D191" s="306"/>
      <c r="E191" s="259"/>
      <c r="F191" s="301"/>
      <c r="G191" s="301" t="str">
        <f t="shared" si="8"/>
        <v>否</v>
      </c>
      <c r="H191" s="284" t="str">
        <f t="shared" si="9"/>
        <v>项</v>
      </c>
    </row>
    <row r="192" ht="36" customHeight="1" spans="1:8">
      <c r="A192" s="303" t="s">
        <v>2851</v>
      </c>
      <c r="B192" s="302" t="s">
        <v>2852</v>
      </c>
      <c r="C192" s="306"/>
      <c r="D192" s="306"/>
      <c r="E192" s="259"/>
      <c r="F192" s="301"/>
      <c r="G192" s="301" t="str">
        <f t="shared" si="8"/>
        <v>否</v>
      </c>
      <c r="H192" s="284" t="str">
        <f t="shared" si="9"/>
        <v>项</v>
      </c>
    </row>
    <row r="193" ht="36" customHeight="1" spans="1:8">
      <c r="A193" s="303" t="s">
        <v>2853</v>
      </c>
      <c r="B193" s="304" t="s">
        <v>2854</v>
      </c>
      <c r="C193" s="305"/>
      <c r="D193" s="305"/>
      <c r="E193" s="259"/>
      <c r="F193" s="301"/>
      <c r="G193" s="301" t="str">
        <f t="shared" si="8"/>
        <v>否</v>
      </c>
      <c r="H193" s="284" t="str">
        <f t="shared" si="9"/>
        <v>项</v>
      </c>
    </row>
    <row r="194" ht="36" customHeight="1" spans="1:8">
      <c r="A194" s="303" t="s">
        <v>2855</v>
      </c>
      <c r="B194" s="304" t="s">
        <v>2856</v>
      </c>
      <c r="C194" s="305"/>
      <c r="D194" s="305"/>
      <c r="E194" s="259"/>
      <c r="F194" s="301"/>
      <c r="G194" s="301" t="str">
        <f t="shared" si="8"/>
        <v>否</v>
      </c>
      <c r="H194" s="284" t="str">
        <f t="shared" si="9"/>
        <v>项</v>
      </c>
    </row>
    <row r="195" ht="36" customHeight="1" spans="1:8">
      <c r="A195" s="303" t="s">
        <v>2857</v>
      </c>
      <c r="B195" s="302" t="s">
        <v>2858</v>
      </c>
      <c r="C195" s="306"/>
      <c r="D195" s="306">
        <v>3</v>
      </c>
      <c r="E195" s="259"/>
      <c r="F195" s="301"/>
      <c r="G195" s="301" t="str">
        <f t="shared" si="8"/>
        <v>否</v>
      </c>
      <c r="H195" s="284" t="str">
        <f t="shared" si="9"/>
        <v>项</v>
      </c>
    </row>
    <row r="196" ht="36" customHeight="1" spans="1:8">
      <c r="A196" s="303" t="s">
        <v>2859</v>
      </c>
      <c r="B196" s="304" t="s">
        <v>2860</v>
      </c>
      <c r="C196" s="305"/>
      <c r="D196" s="305"/>
      <c r="E196" s="259"/>
      <c r="F196" s="301"/>
      <c r="G196" s="301" t="str">
        <f t="shared" si="8"/>
        <v>否</v>
      </c>
      <c r="H196" s="284" t="str">
        <f t="shared" si="9"/>
        <v>项</v>
      </c>
    </row>
    <row r="197" ht="36" customHeight="1" spans="1:8">
      <c r="A197" s="298" t="s">
        <v>2861</v>
      </c>
      <c r="B197" s="299" t="s">
        <v>2862</v>
      </c>
      <c r="C197" s="300">
        <v>1194</v>
      </c>
      <c r="D197" s="300">
        <f>SUM(D198:D208)</f>
        <v>3900</v>
      </c>
      <c r="E197" s="259">
        <f>(D197-C197)/C197</f>
        <v>2.2663</v>
      </c>
      <c r="F197" s="301"/>
      <c r="G197" s="301" t="str">
        <f t="shared" si="8"/>
        <v>是</v>
      </c>
      <c r="H197" s="284" t="str">
        <f t="shared" si="9"/>
        <v>款</v>
      </c>
    </row>
    <row r="198" ht="36" customHeight="1" spans="1:8">
      <c r="A198" s="310">
        <v>2296001</v>
      </c>
      <c r="B198" s="304" t="s">
        <v>2863</v>
      </c>
      <c r="C198" s="305"/>
      <c r="D198" s="305"/>
      <c r="E198" s="259"/>
      <c r="F198" s="301"/>
      <c r="G198" s="301" t="str">
        <f t="shared" si="8"/>
        <v>否</v>
      </c>
      <c r="H198" s="284" t="str">
        <f t="shared" si="9"/>
        <v>项</v>
      </c>
    </row>
    <row r="199" ht="36" customHeight="1" spans="1:8">
      <c r="A199" s="303" t="s">
        <v>2864</v>
      </c>
      <c r="B199" s="302" t="s">
        <v>2865</v>
      </c>
      <c r="C199" s="306">
        <v>390</v>
      </c>
      <c r="D199" s="306">
        <v>1538</v>
      </c>
      <c r="E199" s="259">
        <f>(D199-C199)/C199</f>
        <v>2.9436</v>
      </c>
      <c r="F199" s="301"/>
      <c r="G199" s="301" t="str">
        <f t="shared" si="8"/>
        <v>是</v>
      </c>
      <c r="H199" s="284" t="str">
        <f t="shared" si="9"/>
        <v>项</v>
      </c>
    </row>
    <row r="200" ht="36" customHeight="1" spans="1:8">
      <c r="A200" s="303" t="s">
        <v>2866</v>
      </c>
      <c r="B200" s="302" t="s">
        <v>2867</v>
      </c>
      <c r="C200" s="306">
        <v>170</v>
      </c>
      <c r="D200" s="306">
        <v>1083</v>
      </c>
      <c r="E200" s="259">
        <f>(D200-C200)/C200</f>
        <v>5.3706</v>
      </c>
      <c r="F200" s="301"/>
      <c r="G200" s="301" t="str">
        <f t="shared" si="8"/>
        <v>是</v>
      </c>
      <c r="H200" s="284" t="str">
        <f t="shared" si="9"/>
        <v>项</v>
      </c>
    </row>
    <row r="201" ht="36" customHeight="1" spans="1:8">
      <c r="A201" s="303" t="s">
        <v>2868</v>
      </c>
      <c r="B201" s="304" t="s">
        <v>2869</v>
      </c>
      <c r="C201" s="305">
        <v>24</v>
      </c>
      <c r="D201" s="305">
        <v>10</v>
      </c>
      <c r="E201" s="259">
        <f>(D201-C201)/C201</f>
        <v>-0.5833</v>
      </c>
      <c r="F201" s="301"/>
      <c r="G201" s="301" t="str">
        <f t="shared" ref="G201:G264" si="10">IF(LEN(A201)=3,"是",IF(B201&lt;&gt;"",IF(SUM(C201:C201)&lt;&gt;0,"是","否"),"是"))</f>
        <v>是</v>
      </c>
      <c r="H201" s="284" t="str">
        <f t="shared" ref="H201:H264" si="11">IF(LEN(A201)=3,"类",IF(LEN(A201)=5,"款","项"))</f>
        <v>项</v>
      </c>
    </row>
    <row r="202" ht="36" customHeight="1" spans="1:8">
      <c r="A202" s="303" t="s">
        <v>2870</v>
      </c>
      <c r="B202" s="304" t="s">
        <v>2871</v>
      </c>
      <c r="C202" s="305"/>
      <c r="D202" s="305"/>
      <c r="E202" s="259"/>
      <c r="F202" s="301"/>
      <c r="G202" s="301" t="str">
        <f t="shared" si="10"/>
        <v>否</v>
      </c>
      <c r="H202" s="284" t="str">
        <f t="shared" si="11"/>
        <v>项</v>
      </c>
    </row>
    <row r="203" ht="36" customHeight="1" spans="1:8">
      <c r="A203" s="303" t="s">
        <v>2872</v>
      </c>
      <c r="B203" s="302" t="s">
        <v>2873</v>
      </c>
      <c r="C203" s="306">
        <v>110</v>
      </c>
      <c r="D203" s="306">
        <v>448</v>
      </c>
      <c r="E203" s="259">
        <f>(D203-C203)/C203</f>
        <v>3.0727</v>
      </c>
      <c r="F203" s="301"/>
      <c r="G203" s="301" t="str">
        <f t="shared" si="10"/>
        <v>是</v>
      </c>
      <c r="H203" s="284" t="str">
        <f t="shared" si="11"/>
        <v>项</v>
      </c>
    </row>
    <row r="204" ht="36" customHeight="1" spans="1:8">
      <c r="A204" s="303" t="s">
        <v>2874</v>
      </c>
      <c r="B204" s="304" t="s">
        <v>2875</v>
      </c>
      <c r="C204" s="305"/>
      <c r="D204" s="305"/>
      <c r="E204" s="259"/>
      <c r="F204" s="301"/>
      <c r="G204" s="301" t="str">
        <f t="shared" si="10"/>
        <v>否</v>
      </c>
      <c r="H204" s="284" t="str">
        <f t="shared" si="11"/>
        <v>项</v>
      </c>
    </row>
    <row r="205" ht="36" customHeight="1" spans="1:8">
      <c r="A205" s="303" t="s">
        <v>2876</v>
      </c>
      <c r="B205" s="304" t="s">
        <v>2877</v>
      </c>
      <c r="C205" s="305"/>
      <c r="D205" s="305"/>
      <c r="E205" s="259"/>
      <c r="F205" s="301"/>
      <c r="G205" s="301" t="str">
        <f t="shared" si="10"/>
        <v>否</v>
      </c>
      <c r="H205" s="284" t="str">
        <f t="shared" si="11"/>
        <v>项</v>
      </c>
    </row>
    <row r="206" ht="36" customHeight="1" spans="1:8">
      <c r="A206" s="303" t="s">
        <v>2878</v>
      </c>
      <c r="B206" s="304" t="s">
        <v>2879</v>
      </c>
      <c r="C206" s="305"/>
      <c r="D206" s="305"/>
      <c r="E206" s="259"/>
      <c r="F206" s="301"/>
      <c r="G206" s="301" t="str">
        <f t="shared" si="10"/>
        <v>否</v>
      </c>
      <c r="H206" s="284" t="str">
        <f t="shared" si="11"/>
        <v>项</v>
      </c>
    </row>
    <row r="207" ht="36" customHeight="1" spans="1:8">
      <c r="A207" s="303" t="s">
        <v>2880</v>
      </c>
      <c r="B207" s="304" t="s">
        <v>2881</v>
      </c>
      <c r="C207" s="305">
        <v>300</v>
      </c>
      <c r="D207" s="305"/>
      <c r="E207" s="259">
        <f>(D207-C207)/C207</f>
        <v>-1</v>
      </c>
      <c r="F207" s="301"/>
      <c r="G207" s="301" t="str">
        <f t="shared" si="10"/>
        <v>是</v>
      </c>
      <c r="H207" s="284" t="str">
        <f t="shared" si="11"/>
        <v>项</v>
      </c>
    </row>
    <row r="208" ht="36" customHeight="1" spans="1:8">
      <c r="A208" s="303" t="s">
        <v>2882</v>
      </c>
      <c r="B208" s="302" t="s">
        <v>2883</v>
      </c>
      <c r="C208" s="306">
        <v>200</v>
      </c>
      <c r="D208" s="306">
        <v>821</v>
      </c>
      <c r="E208" s="259">
        <f>(D208-C208)/C208</f>
        <v>3.105</v>
      </c>
      <c r="F208" s="301"/>
      <c r="G208" s="301" t="str">
        <f t="shared" si="10"/>
        <v>是</v>
      </c>
      <c r="H208" s="284" t="str">
        <f t="shared" si="11"/>
        <v>项</v>
      </c>
    </row>
    <row r="209" ht="36" customHeight="1" spans="1:8">
      <c r="A209" s="298" t="s">
        <v>113</v>
      </c>
      <c r="B209" s="299" t="s">
        <v>2884</v>
      </c>
      <c r="C209" s="300">
        <v>18100</v>
      </c>
      <c r="D209" s="300">
        <f>SUM(D210:D225)</f>
        <v>19600</v>
      </c>
      <c r="E209" s="259">
        <f>(D209-C209)/C209</f>
        <v>0.0829</v>
      </c>
      <c r="F209" s="301"/>
      <c r="G209" s="301" t="str">
        <f t="shared" si="10"/>
        <v>是</v>
      </c>
      <c r="H209" s="284" t="str">
        <f t="shared" si="11"/>
        <v>类</v>
      </c>
    </row>
    <row r="210" ht="36" customHeight="1" spans="1:8">
      <c r="A210" s="303" t="s">
        <v>2885</v>
      </c>
      <c r="B210" s="304" t="s">
        <v>2886</v>
      </c>
      <c r="C210" s="305"/>
      <c r="D210" s="305"/>
      <c r="E210" s="259"/>
      <c r="F210" s="301"/>
      <c r="G210" s="301" t="str">
        <f t="shared" si="10"/>
        <v>否</v>
      </c>
      <c r="H210" s="284" t="str">
        <f t="shared" si="11"/>
        <v>项</v>
      </c>
    </row>
    <row r="211" ht="36" customHeight="1" spans="1:8">
      <c r="A211" s="303" t="s">
        <v>2887</v>
      </c>
      <c r="B211" s="304" t="s">
        <v>2888</v>
      </c>
      <c r="C211" s="305"/>
      <c r="D211" s="305"/>
      <c r="E211" s="259"/>
      <c r="F211" s="301"/>
      <c r="G211" s="301" t="str">
        <f t="shared" si="10"/>
        <v>否</v>
      </c>
      <c r="H211" s="284" t="str">
        <f t="shared" si="11"/>
        <v>项</v>
      </c>
    </row>
    <row r="212" ht="36" customHeight="1" spans="1:8">
      <c r="A212" s="303" t="s">
        <v>2889</v>
      </c>
      <c r="B212" s="304" t="s">
        <v>2890</v>
      </c>
      <c r="C212" s="305"/>
      <c r="D212" s="305"/>
      <c r="E212" s="259"/>
      <c r="F212" s="301"/>
      <c r="G212" s="301" t="str">
        <f t="shared" si="10"/>
        <v>否</v>
      </c>
      <c r="H212" s="284" t="str">
        <f t="shared" si="11"/>
        <v>项</v>
      </c>
    </row>
    <row r="213" ht="36" customHeight="1" spans="1:8">
      <c r="A213" s="303" t="s">
        <v>2891</v>
      </c>
      <c r="B213" s="304" t="s">
        <v>2892</v>
      </c>
      <c r="C213" s="305">
        <v>2000</v>
      </c>
      <c r="D213" s="305">
        <v>3500</v>
      </c>
      <c r="E213" s="259">
        <f>(D213-C213)/C213</f>
        <v>0.75</v>
      </c>
      <c r="F213" s="301"/>
      <c r="G213" s="301" t="str">
        <f t="shared" si="10"/>
        <v>是</v>
      </c>
      <c r="H213" s="284" t="str">
        <f t="shared" si="11"/>
        <v>项</v>
      </c>
    </row>
    <row r="214" ht="36" customHeight="1" spans="1:8">
      <c r="A214" s="303" t="s">
        <v>2893</v>
      </c>
      <c r="B214" s="304" t="s">
        <v>2894</v>
      </c>
      <c r="C214" s="305"/>
      <c r="D214" s="305"/>
      <c r="E214" s="259"/>
      <c r="F214" s="301"/>
      <c r="G214" s="301" t="str">
        <f t="shared" si="10"/>
        <v>否</v>
      </c>
      <c r="H214" s="284" t="str">
        <f t="shared" si="11"/>
        <v>项</v>
      </c>
    </row>
    <row r="215" ht="36" customHeight="1" spans="1:8">
      <c r="A215" s="303" t="s">
        <v>2895</v>
      </c>
      <c r="B215" s="304" t="s">
        <v>2896</v>
      </c>
      <c r="C215" s="305"/>
      <c r="D215" s="305"/>
      <c r="E215" s="259"/>
      <c r="F215" s="301"/>
      <c r="G215" s="301" t="str">
        <f t="shared" si="10"/>
        <v>否</v>
      </c>
      <c r="H215" s="284" t="str">
        <f t="shared" si="11"/>
        <v>项</v>
      </c>
    </row>
    <row r="216" ht="36" customHeight="1" spans="1:8">
      <c r="A216" s="303" t="s">
        <v>2897</v>
      </c>
      <c r="B216" s="304" t="s">
        <v>2898</v>
      </c>
      <c r="C216" s="305"/>
      <c r="D216" s="305"/>
      <c r="E216" s="259"/>
      <c r="F216" s="301"/>
      <c r="G216" s="301" t="str">
        <f t="shared" si="10"/>
        <v>否</v>
      </c>
      <c r="H216" s="284" t="str">
        <f t="shared" si="11"/>
        <v>项</v>
      </c>
    </row>
    <row r="217" ht="36" customHeight="1" spans="1:8">
      <c r="A217" s="303" t="s">
        <v>2899</v>
      </c>
      <c r="B217" s="304" t="s">
        <v>2900</v>
      </c>
      <c r="C217" s="305"/>
      <c r="D217" s="305"/>
      <c r="E217" s="259"/>
      <c r="F217" s="301"/>
      <c r="G217" s="301" t="str">
        <f t="shared" si="10"/>
        <v>否</v>
      </c>
      <c r="H217" s="284" t="str">
        <f t="shared" si="11"/>
        <v>项</v>
      </c>
    </row>
    <row r="218" ht="36" customHeight="1" spans="1:8">
      <c r="A218" s="303" t="s">
        <v>2901</v>
      </c>
      <c r="B218" s="304" t="s">
        <v>2902</v>
      </c>
      <c r="C218" s="305"/>
      <c r="D218" s="305"/>
      <c r="E218" s="259"/>
      <c r="F218" s="301"/>
      <c r="G218" s="301" t="str">
        <f t="shared" si="10"/>
        <v>否</v>
      </c>
      <c r="H218" s="284" t="str">
        <f t="shared" si="11"/>
        <v>项</v>
      </c>
    </row>
    <row r="219" ht="36" customHeight="1" spans="1:8">
      <c r="A219" s="303" t="s">
        <v>2903</v>
      </c>
      <c r="B219" s="304" t="s">
        <v>2904</v>
      </c>
      <c r="C219" s="305"/>
      <c r="D219" s="305"/>
      <c r="E219" s="259"/>
      <c r="F219" s="301"/>
      <c r="G219" s="301" t="str">
        <f t="shared" si="10"/>
        <v>否</v>
      </c>
      <c r="H219" s="284" t="str">
        <f t="shared" si="11"/>
        <v>项</v>
      </c>
    </row>
    <row r="220" ht="36" customHeight="1" spans="1:8">
      <c r="A220" s="303" t="s">
        <v>2905</v>
      </c>
      <c r="B220" s="304" t="s">
        <v>2906</v>
      </c>
      <c r="C220" s="305"/>
      <c r="D220" s="305"/>
      <c r="E220" s="259"/>
      <c r="F220" s="301"/>
      <c r="G220" s="301" t="str">
        <f t="shared" si="10"/>
        <v>否</v>
      </c>
      <c r="H220" s="284" t="str">
        <f t="shared" si="11"/>
        <v>项</v>
      </c>
    </row>
    <row r="221" ht="36" customHeight="1" spans="1:8">
      <c r="A221" s="303" t="s">
        <v>2907</v>
      </c>
      <c r="B221" s="304" t="s">
        <v>2908</v>
      </c>
      <c r="C221" s="305"/>
      <c r="D221" s="305"/>
      <c r="E221" s="259"/>
      <c r="F221" s="301"/>
      <c r="G221" s="301" t="str">
        <f t="shared" si="10"/>
        <v>否</v>
      </c>
      <c r="H221" s="284" t="str">
        <f t="shared" si="11"/>
        <v>项</v>
      </c>
    </row>
    <row r="222" ht="36" customHeight="1" spans="1:8">
      <c r="A222" s="303" t="s">
        <v>2909</v>
      </c>
      <c r="B222" s="304" t="s">
        <v>2910</v>
      </c>
      <c r="C222" s="305">
        <v>2100</v>
      </c>
      <c r="D222" s="305">
        <v>2100</v>
      </c>
      <c r="E222" s="259">
        <f>(D222-C222)/C222</f>
        <v>0</v>
      </c>
      <c r="F222" s="301"/>
      <c r="G222" s="301" t="str">
        <f t="shared" si="10"/>
        <v>是</v>
      </c>
      <c r="H222" s="284" t="str">
        <f t="shared" si="11"/>
        <v>项</v>
      </c>
    </row>
    <row r="223" ht="36" customHeight="1" spans="1:8">
      <c r="A223" s="303" t="s">
        <v>2911</v>
      </c>
      <c r="B223" s="304" t="s">
        <v>2912</v>
      </c>
      <c r="C223" s="305"/>
      <c r="D223" s="305"/>
      <c r="E223" s="259"/>
      <c r="F223" s="301"/>
      <c r="G223" s="301" t="str">
        <f t="shared" si="10"/>
        <v>否</v>
      </c>
      <c r="H223" s="284" t="str">
        <f t="shared" si="11"/>
        <v>项</v>
      </c>
    </row>
    <row r="224" ht="36" customHeight="1" spans="1:8">
      <c r="A224" s="303" t="s">
        <v>2913</v>
      </c>
      <c r="B224" s="302" t="s">
        <v>2914</v>
      </c>
      <c r="C224" s="306">
        <v>14000</v>
      </c>
      <c r="D224" s="306">
        <v>14000</v>
      </c>
      <c r="E224" s="259">
        <f>(D224-C224)/C224</f>
        <v>0</v>
      </c>
      <c r="F224" s="301"/>
      <c r="G224" s="301" t="str">
        <f t="shared" si="10"/>
        <v>是</v>
      </c>
      <c r="H224" s="284" t="str">
        <f t="shared" si="11"/>
        <v>项</v>
      </c>
    </row>
    <row r="225" ht="36" customHeight="1" spans="1:8">
      <c r="A225" s="303" t="s">
        <v>2915</v>
      </c>
      <c r="B225" s="302" t="s">
        <v>2916</v>
      </c>
      <c r="C225" s="306"/>
      <c r="D225" s="306"/>
      <c r="E225" s="259"/>
      <c r="F225" s="301"/>
      <c r="G225" s="301" t="str">
        <f t="shared" si="10"/>
        <v>否</v>
      </c>
      <c r="H225" s="284" t="str">
        <f t="shared" si="11"/>
        <v>项</v>
      </c>
    </row>
    <row r="226" ht="36" customHeight="1" spans="1:8">
      <c r="A226" s="298" t="s">
        <v>115</v>
      </c>
      <c r="B226" s="299" t="s">
        <v>2917</v>
      </c>
      <c r="C226" s="300">
        <v>205</v>
      </c>
      <c r="D226" s="300">
        <v>200</v>
      </c>
      <c r="E226" s="259">
        <f>(D226-C226)/C226</f>
        <v>-0.0244</v>
      </c>
      <c r="F226" s="301"/>
      <c r="G226" s="301" t="str">
        <f t="shared" si="10"/>
        <v>是</v>
      </c>
      <c r="H226" s="284" t="str">
        <f t="shared" si="11"/>
        <v>类</v>
      </c>
    </row>
    <row r="227" ht="36" customHeight="1" spans="1:8">
      <c r="A227" s="309">
        <v>23304</v>
      </c>
      <c r="B227" s="299" t="s">
        <v>2918</v>
      </c>
      <c r="C227" s="300"/>
      <c r="D227" s="300">
        <v>200</v>
      </c>
      <c r="E227" s="259"/>
      <c r="F227" s="301"/>
      <c r="G227" s="301" t="str">
        <f t="shared" si="10"/>
        <v>否</v>
      </c>
      <c r="H227" s="284" t="str">
        <f t="shared" si="11"/>
        <v>款</v>
      </c>
    </row>
    <row r="228" ht="36" customHeight="1" spans="1:8">
      <c r="A228" s="303" t="s">
        <v>2919</v>
      </c>
      <c r="B228" s="304" t="s">
        <v>2920</v>
      </c>
      <c r="C228" s="305"/>
      <c r="D228" s="305"/>
      <c r="E228" s="259"/>
      <c r="F228" s="301"/>
      <c r="G228" s="301" t="str">
        <f t="shared" si="10"/>
        <v>否</v>
      </c>
      <c r="H228" s="284" t="str">
        <f t="shared" si="11"/>
        <v>项</v>
      </c>
    </row>
    <row r="229" ht="36" customHeight="1" spans="1:8">
      <c r="A229" s="303" t="s">
        <v>2921</v>
      </c>
      <c r="B229" s="304" t="s">
        <v>2922</v>
      </c>
      <c r="C229" s="305"/>
      <c r="D229" s="305"/>
      <c r="E229" s="259"/>
      <c r="F229" s="301"/>
      <c r="G229" s="301" t="str">
        <f t="shared" si="10"/>
        <v>否</v>
      </c>
      <c r="H229" s="284" t="str">
        <f t="shared" si="11"/>
        <v>项</v>
      </c>
    </row>
    <row r="230" ht="36" customHeight="1" spans="1:8">
      <c r="A230" s="303" t="s">
        <v>2923</v>
      </c>
      <c r="B230" s="304" t="s">
        <v>2924</v>
      </c>
      <c r="C230" s="305"/>
      <c r="D230" s="305"/>
      <c r="E230" s="259"/>
      <c r="F230" s="301"/>
      <c r="G230" s="301" t="str">
        <f t="shared" si="10"/>
        <v>否</v>
      </c>
      <c r="H230" s="284" t="str">
        <f t="shared" si="11"/>
        <v>项</v>
      </c>
    </row>
    <row r="231" ht="36" customHeight="1" spans="1:8">
      <c r="A231" s="303" t="s">
        <v>2925</v>
      </c>
      <c r="B231" s="304" t="s">
        <v>2926</v>
      </c>
      <c r="C231" s="305">
        <v>5</v>
      </c>
      <c r="D231" s="305"/>
      <c r="E231" s="259">
        <f>(D231-C231)/C231</f>
        <v>-1</v>
      </c>
      <c r="F231" s="301"/>
      <c r="G231" s="301" t="str">
        <f t="shared" si="10"/>
        <v>是</v>
      </c>
      <c r="H231" s="284" t="str">
        <f t="shared" si="11"/>
        <v>项</v>
      </c>
    </row>
    <row r="232" ht="36" customHeight="1" spans="1:8">
      <c r="A232" s="303" t="s">
        <v>2927</v>
      </c>
      <c r="B232" s="304" t="s">
        <v>2928</v>
      </c>
      <c r="C232" s="305"/>
      <c r="D232" s="305"/>
      <c r="E232" s="259"/>
      <c r="F232" s="301"/>
      <c r="G232" s="301" t="str">
        <f t="shared" si="10"/>
        <v>否</v>
      </c>
      <c r="H232" s="284" t="str">
        <f t="shared" si="11"/>
        <v>项</v>
      </c>
    </row>
    <row r="233" ht="36" customHeight="1" spans="1:8">
      <c r="A233" s="303" t="s">
        <v>2929</v>
      </c>
      <c r="B233" s="304" t="s">
        <v>2930</v>
      </c>
      <c r="C233" s="305"/>
      <c r="D233" s="305"/>
      <c r="E233" s="259"/>
      <c r="F233" s="301"/>
      <c r="G233" s="301" t="str">
        <f t="shared" si="10"/>
        <v>否</v>
      </c>
      <c r="H233" s="284" t="str">
        <f t="shared" si="11"/>
        <v>项</v>
      </c>
    </row>
    <row r="234" ht="36" customHeight="1" spans="1:8">
      <c r="A234" s="303" t="s">
        <v>2931</v>
      </c>
      <c r="B234" s="304" t="s">
        <v>2932</v>
      </c>
      <c r="C234" s="305"/>
      <c r="D234" s="305"/>
      <c r="E234" s="259"/>
      <c r="F234" s="301"/>
      <c r="G234" s="301" t="str">
        <f t="shared" si="10"/>
        <v>否</v>
      </c>
      <c r="H234" s="284" t="str">
        <f t="shared" si="11"/>
        <v>项</v>
      </c>
    </row>
    <row r="235" ht="36" customHeight="1" spans="1:8">
      <c r="A235" s="303" t="s">
        <v>2933</v>
      </c>
      <c r="B235" s="304" t="s">
        <v>2934</v>
      </c>
      <c r="C235" s="305"/>
      <c r="D235" s="305"/>
      <c r="E235" s="259"/>
      <c r="F235" s="301"/>
      <c r="G235" s="301" t="str">
        <f t="shared" si="10"/>
        <v>否</v>
      </c>
      <c r="H235" s="284" t="str">
        <f t="shared" si="11"/>
        <v>项</v>
      </c>
    </row>
    <row r="236" ht="36" customHeight="1" spans="1:8">
      <c r="A236" s="303" t="s">
        <v>2935</v>
      </c>
      <c r="B236" s="304" t="s">
        <v>2936</v>
      </c>
      <c r="C236" s="305"/>
      <c r="D236" s="305"/>
      <c r="E236" s="259"/>
      <c r="F236" s="301"/>
      <c r="G236" s="301" t="str">
        <f t="shared" si="10"/>
        <v>否</v>
      </c>
      <c r="H236" s="284" t="str">
        <f t="shared" si="11"/>
        <v>项</v>
      </c>
    </row>
    <row r="237" ht="36" customHeight="1" spans="1:8">
      <c r="A237" s="303" t="s">
        <v>2937</v>
      </c>
      <c r="B237" s="304" t="s">
        <v>2938</v>
      </c>
      <c r="C237" s="305"/>
      <c r="D237" s="305"/>
      <c r="E237" s="259"/>
      <c r="F237" s="301"/>
      <c r="G237" s="301" t="str">
        <f t="shared" si="10"/>
        <v>否</v>
      </c>
      <c r="H237" s="284" t="str">
        <f t="shared" si="11"/>
        <v>项</v>
      </c>
    </row>
    <row r="238" ht="36" customHeight="1" spans="1:8">
      <c r="A238" s="303" t="s">
        <v>2939</v>
      </c>
      <c r="B238" s="304" t="s">
        <v>2940</v>
      </c>
      <c r="C238" s="305"/>
      <c r="D238" s="305"/>
      <c r="E238" s="259"/>
      <c r="F238" s="301"/>
      <c r="G238" s="301" t="str">
        <f t="shared" si="10"/>
        <v>否</v>
      </c>
      <c r="H238" s="284" t="str">
        <f t="shared" si="11"/>
        <v>项</v>
      </c>
    </row>
    <row r="239" ht="36" customHeight="1" spans="1:8">
      <c r="A239" s="303" t="s">
        <v>2941</v>
      </c>
      <c r="B239" s="304" t="s">
        <v>2942</v>
      </c>
      <c r="C239" s="305"/>
      <c r="D239" s="305"/>
      <c r="E239" s="259"/>
      <c r="F239" s="301"/>
      <c r="G239" s="301" t="str">
        <f t="shared" si="10"/>
        <v>否</v>
      </c>
      <c r="H239" s="284" t="str">
        <f t="shared" si="11"/>
        <v>项</v>
      </c>
    </row>
    <row r="240" ht="36" customHeight="1" spans="1:8">
      <c r="A240" s="303" t="s">
        <v>2943</v>
      </c>
      <c r="B240" s="304" t="s">
        <v>2944</v>
      </c>
      <c r="C240" s="305"/>
      <c r="D240" s="305"/>
      <c r="E240" s="259"/>
      <c r="F240" s="301"/>
      <c r="G240" s="301" t="str">
        <f t="shared" si="10"/>
        <v>否</v>
      </c>
      <c r="H240" s="284" t="str">
        <f t="shared" si="11"/>
        <v>项</v>
      </c>
    </row>
    <row r="241" ht="36" customHeight="1" spans="1:8">
      <c r="A241" s="303" t="s">
        <v>2945</v>
      </c>
      <c r="B241" s="304" t="s">
        <v>2946</v>
      </c>
      <c r="C241" s="305"/>
      <c r="D241" s="305"/>
      <c r="E241" s="259"/>
      <c r="F241" s="301"/>
      <c r="G241" s="301" t="str">
        <f t="shared" si="10"/>
        <v>否</v>
      </c>
      <c r="H241" s="284" t="str">
        <f t="shared" si="11"/>
        <v>项</v>
      </c>
    </row>
    <row r="242" ht="36" customHeight="1" spans="1:8">
      <c r="A242" s="303" t="s">
        <v>2947</v>
      </c>
      <c r="B242" s="302" t="s">
        <v>2948</v>
      </c>
      <c r="C242" s="306">
        <v>200</v>
      </c>
      <c r="D242" s="306">
        <v>200</v>
      </c>
      <c r="E242" s="259">
        <f>(D242-C242)/C242</f>
        <v>0</v>
      </c>
      <c r="F242" s="301"/>
      <c r="G242" s="301" t="str">
        <f t="shared" si="10"/>
        <v>是</v>
      </c>
      <c r="H242" s="284" t="str">
        <f t="shared" si="11"/>
        <v>项</v>
      </c>
    </row>
    <row r="243" ht="36" customHeight="1" spans="1:8">
      <c r="A243" s="303" t="s">
        <v>2949</v>
      </c>
      <c r="B243" s="302" t="s">
        <v>2950</v>
      </c>
      <c r="C243" s="306"/>
      <c r="D243" s="306"/>
      <c r="E243" s="259"/>
      <c r="F243" s="301"/>
      <c r="G243" s="301" t="str">
        <f t="shared" si="10"/>
        <v>否</v>
      </c>
      <c r="H243" s="284" t="str">
        <f t="shared" si="11"/>
        <v>项</v>
      </c>
    </row>
    <row r="244" ht="36" customHeight="1" spans="1:8">
      <c r="A244" s="309" t="s">
        <v>2951</v>
      </c>
      <c r="B244" s="299" t="s">
        <v>2952</v>
      </c>
      <c r="C244" s="300"/>
      <c r="D244" s="300"/>
      <c r="E244" s="259"/>
      <c r="F244" s="301"/>
      <c r="G244" s="301" t="str">
        <f t="shared" si="10"/>
        <v>是</v>
      </c>
      <c r="H244" s="284" t="str">
        <f t="shared" si="11"/>
        <v>类</v>
      </c>
    </row>
    <row r="245" ht="36" customHeight="1" spans="1:8">
      <c r="A245" s="309" t="s">
        <v>2953</v>
      </c>
      <c r="B245" s="307" t="s">
        <v>2954</v>
      </c>
      <c r="C245" s="308">
        <f>SUM(C246:C257)</f>
        <v>0</v>
      </c>
      <c r="D245" s="308"/>
      <c r="E245" s="259"/>
      <c r="F245" s="301"/>
      <c r="G245" s="301" t="str">
        <f t="shared" si="10"/>
        <v>否</v>
      </c>
      <c r="H245" s="284" t="str">
        <f t="shared" si="11"/>
        <v>款</v>
      </c>
    </row>
    <row r="246" ht="36" customHeight="1" spans="1:8">
      <c r="A246" s="310" t="s">
        <v>2955</v>
      </c>
      <c r="B246" s="304" t="s">
        <v>2956</v>
      </c>
      <c r="C246" s="305"/>
      <c r="D246" s="305"/>
      <c r="E246" s="259"/>
      <c r="F246" s="301"/>
      <c r="G246" s="301" t="str">
        <f t="shared" si="10"/>
        <v>否</v>
      </c>
      <c r="H246" s="284" t="str">
        <f t="shared" si="11"/>
        <v>项</v>
      </c>
    </row>
    <row r="247" ht="36" customHeight="1" spans="1:8">
      <c r="A247" s="310" t="s">
        <v>2957</v>
      </c>
      <c r="B247" s="304" t="s">
        <v>2958</v>
      </c>
      <c r="C247" s="305"/>
      <c r="D247" s="305"/>
      <c r="E247" s="259"/>
      <c r="F247" s="301"/>
      <c r="G247" s="301" t="str">
        <f t="shared" si="10"/>
        <v>否</v>
      </c>
      <c r="H247" s="284" t="str">
        <f t="shared" si="11"/>
        <v>项</v>
      </c>
    </row>
    <row r="248" ht="36" customHeight="1" spans="1:8">
      <c r="A248" s="310" t="s">
        <v>2959</v>
      </c>
      <c r="B248" s="304" t="s">
        <v>2960</v>
      </c>
      <c r="C248" s="305"/>
      <c r="D248" s="305"/>
      <c r="E248" s="259"/>
      <c r="F248" s="301"/>
      <c r="G248" s="301" t="str">
        <f t="shared" si="10"/>
        <v>否</v>
      </c>
      <c r="H248" s="284" t="str">
        <f t="shared" si="11"/>
        <v>项</v>
      </c>
    </row>
    <row r="249" ht="36" customHeight="1" spans="1:8">
      <c r="A249" s="310" t="s">
        <v>2961</v>
      </c>
      <c r="B249" s="304" t="s">
        <v>2962</v>
      </c>
      <c r="C249" s="305"/>
      <c r="D249" s="305"/>
      <c r="E249" s="259"/>
      <c r="F249" s="301"/>
      <c r="G249" s="301" t="str">
        <f t="shared" si="10"/>
        <v>否</v>
      </c>
      <c r="H249" s="284" t="str">
        <f t="shared" si="11"/>
        <v>项</v>
      </c>
    </row>
    <row r="250" ht="36" customHeight="1" spans="1:8">
      <c r="A250" s="310" t="s">
        <v>2963</v>
      </c>
      <c r="B250" s="304" t="s">
        <v>2964</v>
      </c>
      <c r="C250" s="305"/>
      <c r="D250" s="305"/>
      <c r="E250" s="259"/>
      <c r="F250" s="301"/>
      <c r="G250" s="301" t="str">
        <f t="shared" si="10"/>
        <v>否</v>
      </c>
      <c r="H250" s="284" t="str">
        <f t="shared" si="11"/>
        <v>项</v>
      </c>
    </row>
    <row r="251" ht="36" customHeight="1" spans="1:8">
      <c r="A251" s="310" t="s">
        <v>2965</v>
      </c>
      <c r="B251" s="304" t="s">
        <v>2966</v>
      </c>
      <c r="C251" s="305"/>
      <c r="D251" s="305"/>
      <c r="E251" s="259"/>
      <c r="F251" s="301"/>
      <c r="G251" s="301" t="str">
        <f t="shared" si="10"/>
        <v>否</v>
      </c>
      <c r="H251" s="284" t="str">
        <f t="shared" si="11"/>
        <v>项</v>
      </c>
    </row>
    <row r="252" ht="36" customHeight="1" spans="1:8">
      <c r="A252" s="310" t="s">
        <v>2967</v>
      </c>
      <c r="B252" s="304" t="s">
        <v>2968</v>
      </c>
      <c r="C252" s="305"/>
      <c r="D252" s="305"/>
      <c r="E252" s="259"/>
      <c r="F252" s="301"/>
      <c r="G252" s="301" t="str">
        <f t="shared" si="10"/>
        <v>否</v>
      </c>
      <c r="H252" s="284" t="str">
        <f t="shared" si="11"/>
        <v>项</v>
      </c>
    </row>
    <row r="253" ht="36" customHeight="1" spans="1:8">
      <c r="A253" s="310" t="s">
        <v>2969</v>
      </c>
      <c r="B253" s="304" t="s">
        <v>2970</v>
      </c>
      <c r="C253" s="305"/>
      <c r="D253" s="305"/>
      <c r="E253" s="259"/>
      <c r="F253" s="301"/>
      <c r="G253" s="301" t="str">
        <f t="shared" si="10"/>
        <v>否</v>
      </c>
      <c r="H253" s="284" t="str">
        <f t="shared" si="11"/>
        <v>项</v>
      </c>
    </row>
    <row r="254" ht="36" customHeight="1" spans="1:8">
      <c r="A254" s="310" t="s">
        <v>2971</v>
      </c>
      <c r="B254" s="304" t="s">
        <v>2972</v>
      </c>
      <c r="C254" s="305"/>
      <c r="D254" s="305"/>
      <c r="E254" s="259"/>
      <c r="F254" s="301"/>
      <c r="G254" s="301" t="str">
        <f t="shared" si="10"/>
        <v>否</v>
      </c>
      <c r="H254" s="284" t="str">
        <f t="shared" si="11"/>
        <v>项</v>
      </c>
    </row>
    <row r="255" ht="36" customHeight="1" spans="1:8">
      <c r="A255" s="310" t="s">
        <v>2973</v>
      </c>
      <c r="B255" s="304" t="s">
        <v>2974</v>
      </c>
      <c r="C255" s="305"/>
      <c r="D255" s="305"/>
      <c r="E255" s="259"/>
      <c r="F255" s="301"/>
      <c r="G255" s="301" t="str">
        <f t="shared" si="10"/>
        <v>否</v>
      </c>
      <c r="H255" s="284" t="str">
        <f t="shared" si="11"/>
        <v>项</v>
      </c>
    </row>
    <row r="256" ht="36" customHeight="1" spans="1:8">
      <c r="A256" s="310" t="s">
        <v>2975</v>
      </c>
      <c r="B256" s="304" t="s">
        <v>2976</v>
      </c>
      <c r="C256" s="305"/>
      <c r="D256" s="305"/>
      <c r="E256" s="259"/>
      <c r="F256" s="301"/>
      <c r="G256" s="301" t="str">
        <f t="shared" si="10"/>
        <v>否</v>
      </c>
      <c r="H256" s="284" t="str">
        <f t="shared" si="11"/>
        <v>项</v>
      </c>
    </row>
    <row r="257" ht="36" customHeight="1" spans="1:8">
      <c r="A257" s="310" t="s">
        <v>2977</v>
      </c>
      <c r="B257" s="304" t="s">
        <v>2978</v>
      </c>
      <c r="C257" s="305"/>
      <c r="D257" s="305"/>
      <c r="E257" s="259"/>
      <c r="F257" s="301"/>
      <c r="G257" s="301" t="str">
        <f t="shared" si="10"/>
        <v>否</v>
      </c>
      <c r="H257" s="284" t="str">
        <f t="shared" si="11"/>
        <v>项</v>
      </c>
    </row>
    <row r="258" ht="36" customHeight="1" spans="1:8">
      <c r="A258" s="309" t="s">
        <v>2979</v>
      </c>
      <c r="B258" s="307" t="s">
        <v>2980</v>
      </c>
      <c r="C258" s="308">
        <f>SUM(C259:C264)</f>
        <v>0</v>
      </c>
      <c r="D258" s="308"/>
      <c r="E258" s="259"/>
      <c r="F258" s="301"/>
      <c r="G258" s="301" t="str">
        <f t="shared" si="10"/>
        <v>否</v>
      </c>
      <c r="H258" s="284" t="str">
        <f t="shared" si="11"/>
        <v>款</v>
      </c>
    </row>
    <row r="259" ht="36" customHeight="1" spans="1:8">
      <c r="A259" s="310" t="s">
        <v>2981</v>
      </c>
      <c r="B259" s="304" t="s">
        <v>2982</v>
      </c>
      <c r="C259" s="305"/>
      <c r="D259" s="305"/>
      <c r="E259" s="259"/>
      <c r="F259" s="301"/>
      <c r="G259" s="301" t="str">
        <f t="shared" si="10"/>
        <v>否</v>
      </c>
      <c r="H259" s="284" t="str">
        <f t="shared" si="11"/>
        <v>项</v>
      </c>
    </row>
    <row r="260" ht="36" customHeight="1" spans="1:8">
      <c r="A260" s="310" t="s">
        <v>2983</v>
      </c>
      <c r="B260" s="304" t="s">
        <v>2984</v>
      </c>
      <c r="C260" s="305"/>
      <c r="D260" s="305"/>
      <c r="E260" s="259"/>
      <c r="F260" s="301"/>
      <c r="G260" s="301" t="str">
        <f t="shared" si="10"/>
        <v>否</v>
      </c>
      <c r="H260" s="284" t="str">
        <f t="shared" si="11"/>
        <v>项</v>
      </c>
    </row>
    <row r="261" ht="36" customHeight="1" spans="1:8">
      <c r="A261" s="310" t="s">
        <v>2985</v>
      </c>
      <c r="B261" s="304" t="s">
        <v>2986</v>
      </c>
      <c r="C261" s="305"/>
      <c r="D261" s="305"/>
      <c r="E261" s="259"/>
      <c r="F261" s="301"/>
      <c r="G261" s="301" t="str">
        <f t="shared" si="10"/>
        <v>否</v>
      </c>
      <c r="H261" s="284" t="str">
        <f t="shared" si="11"/>
        <v>项</v>
      </c>
    </row>
    <row r="262" ht="36" customHeight="1" spans="1:8">
      <c r="A262" s="310" t="s">
        <v>2987</v>
      </c>
      <c r="B262" s="304" t="s">
        <v>2988</v>
      </c>
      <c r="C262" s="305"/>
      <c r="D262" s="305"/>
      <c r="E262" s="259"/>
      <c r="F262" s="301"/>
      <c r="G262" s="301" t="str">
        <f t="shared" si="10"/>
        <v>否</v>
      </c>
      <c r="H262" s="284" t="str">
        <f t="shared" si="11"/>
        <v>项</v>
      </c>
    </row>
    <row r="263" ht="36" customHeight="1" spans="1:8">
      <c r="A263" s="310" t="s">
        <v>2989</v>
      </c>
      <c r="B263" s="304" t="s">
        <v>2990</v>
      </c>
      <c r="C263" s="305"/>
      <c r="D263" s="305"/>
      <c r="E263" s="259"/>
      <c r="F263" s="301"/>
      <c r="G263" s="301" t="str">
        <f t="shared" si="10"/>
        <v>否</v>
      </c>
      <c r="H263" s="284" t="str">
        <f t="shared" si="11"/>
        <v>项</v>
      </c>
    </row>
    <row r="264" ht="36" customHeight="1" spans="1:8">
      <c r="A264" s="310" t="s">
        <v>2991</v>
      </c>
      <c r="B264" s="304" t="s">
        <v>2992</v>
      </c>
      <c r="C264" s="305"/>
      <c r="D264" s="305"/>
      <c r="E264" s="259"/>
      <c r="F264" s="301"/>
      <c r="G264" s="301" t="str">
        <f t="shared" si="10"/>
        <v>否</v>
      </c>
      <c r="H264" s="284" t="str">
        <f t="shared" si="11"/>
        <v>项</v>
      </c>
    </row>
    <row r="265" ht="36" customHeight="1" spans="1:8">
      <c r="A265" s="303"/>
      <c r="B265" s="302"/>
      <c r="C265" s="306"/>
      <c r="D265" s="306"/>
      <c r="E265" s="259"/>
      <c r="F265" s="301"/>
      <c r="G265" s="301" t="str">
        <f>IF(LEN(A265)=3,"是",IF(B265&lt;&gt;"",IF(SUM(C265:C265)&lt;&gt;0,"是","否"),"是"))</f>
        <v>是</v>
      </c>
      <c r="H265" s="284"/>
    </row>
    <row r="266" ht="36" customHeight="1" spans="1:8">
      <c r="A266" s="311"/>
      <c r="B266" s="312" t="s">
        <v>3015</v>
      </c>
      <c r="C266" s="300">
        <v>26905</v>
      </c>
      <c r="D266" s="300">
        <f>D4+D20+D32+D43+D100+D127+D179+D183+D209+D226+D244</f>
        <v>57289</v>
      </c>
      <c r="E266" s="259">
        <f>(D266-C266)/C266</f>
        <v>1.1293</v>
      </c>
      <c r="F266" s="301"/>
      <c r="G266" s="301" t="str">
        <f>IF(LEN(A266)=3,"是",IF(B266&lt;&gt;"",IF(SUM(C266:C266)&lt;&gt;0,"是","否"),"是"))</f>
        <v>是</v>
      </c>
      <c r="H266" s="284"/>
    </row>
    <row r="267" ht="36" customHeight="1" spans="1:8">
      <c r="A267" s="313" t="s">
        <v>2994</v>
      </c>
      <c r="B267" s="314" t="s">
        <v>120</v>
      </c>
      <c r="C267" s="315"/>
      <c r="D267" s="315">
        <v>9700</v>
      </c>
      <c r="E267" s="259"/>
      <c r="F267" s="301"/>
      <c r="G267" s="301" t="str">
        <f t="shared" ref="G267:G276" si="12">IF(LEN(A267)=3,"是",IF(B267&lt;&gt;"",IF(SUM(C267:C267)&lt;&gt;0,"是","否"),"是"))</f>
        <v>是</v>
      </c>
      <c r="H267" s="284"/>
    </row>
    <row r="268" ht="36" customHeight="1" spans="1:8">
      <c r="A268" s="313" t="s">
        <v>2995</v>
      </c>
      <c r="B268" s="316" t="s">
        <v>2996</v>
      </c>
      <c r="C268" s="101"/>
      <c r="D268" s="101"/>
      <c r="E268" s="259"/>
      <c r="F268" s="301"/>
      <c r="G268" s="301" t="str">
        <f t="shared" si="12"/>
        <v>否</v>
      </c>
      <c r="H268" s="284"/>
    </row>
    <row r="269" ht="36" customHeight="1" spans="1:8">
      <c r="A269" s="317" t="s">
        <v>3016</v>
      </c>
      <c r="B269" s="316" t="s">
        <v>3017</v>
      </c>
      <c r="C269" s="101"/>
      <c r="D269" s="101"/>
      <c r="E269" s="259"/>
      <c r="F269" s="301"/>
      <c r="G269" s="301" t="str">
        <f t="shared" si="12"/>
        <v>否</v>
      </c>
      <c r="H269" s="284"/>
    </row>
    <row r="270" ht="36" customHeight="1" spans="1:7">
      <c r="A270" s="318" t="s">
        <v>2997</v>
      </c>
      <c r="B270" s="319" t="s">
        <v>2998</v>
      </c>
      <c r="C270" s="101"/>
      <c r="D270" s="101"/>
      <c r="E270" s="259"/>
      <c r="F270" s="301"/>
      <c r="G270" s="301" t="str">
        <f t="shared" si="12"/>
        <v>否</v>
      </c>
    </row>
    <row r="271" ht="36" customHeight="1" spans="1:8">
      <c r="A271" s="317" t="s">
        <v>3018</v>
      </c>
      <c r="B271" s="316" t="s">
        <v>3002</v>
      </c>
      <c r="C271" s="101">
        <v>10000</v>
      </c>
      <c r="D271" s="101">
        <v>9700</v>
      </c>
      <c r="E271" s="259">
        <f>(D271-C271)/C271</f>
        <v>-0.03</v>
      </c>
      <c r="F271" s="301"/>
      <c r="G271" s="301" t="str">
        <f t="shared" si="12"/>
        <v>是</v>
      </c>
      <c r="H271" s="284"/>
    </row>
    <row r="272" ht="36" customHeight="1" spans="1:8">
      <c r="A272" s="317" t="s">
        <v>3003</v>
      </c>
      <c r="B272" s="316" t="s">
        <v>3004</v>
      </c>
      <c r="C272" s="101"/>
      <c r="D272" s="101"/>
      <c r="E272" s="259"/>
      <c r="F272" s="301"/>
      <c r="G272" s="301" t="str">
        <f t="shared" si="12"/>
        <v>否</v>
      </c>
      <c r="H272" s="284"/>
    </row>
    <row r="273" ht="36" customHeight="1" spans="1:8">
      <c r="A273" s="317" t="s">
        <v>3019</v>
      </c>
      <c r="B273" s="320" t="s">
        <v>3020</v>
      </c>
      <c r="C273" s="101"/>
      <c r="D273" s="101"/>
      <c r="E273" s="259"/>
      <c r="F273" s="301"/>
      <c r="G273" s="301" t="str">
        <f t="shared" si="12"/>
        <v>否</v>
      </c>
      <c r="H273" s="284"/>
    </row>
    <row r="274" ht="36" customHeight="1" spans="1:8">
      <c r="A274" s="313" t="s">
        <v>3005</v>
      </c>
      <c r="B274" s="321" t="s">
        <v>3006</v>
      </c>
      <c r="C274" s="315">
        <v>2700</v>
      </c>
      <c r="D274" s="315"/>
      <c r="E274" s="259">
        <f>(D274-C274)/C274</f>
        <v>-1</v>
      </c>
      <c r="F274" s="301"/>
      <c r="G274" s="301" t="str">
        <f t="shared" si="12"/>
        <v>是</v>
      </c>
      <c r="H274" s="284"/>
    </row>
    <row r="275" ht="36" customHeight="1" spans="1:8">
      <c r="A275" s="313"/>
      <c r="B275" s="321" t="s">
        <v>3021</v>
      </c>
      <c r="C275" s="101"/>
      <c r="D275" s="101"/>
      <c r="E275" s="259"/>
      <c r="F275" s="301"/>
      <c r="G275" s="301" t="str">
        <f t="shared" si="12"/>
        <v>否</v>
      </c>
      <c r="H275" s="284"/>
    </row>
    <row r="276" ht="36" customHeight="1" spans="1:8">
      <c r="A276" s="322"/>
      <c r="B276" s="323" t="s">
        <v>127</v>
      </c>
      <c r="C276" s="315">
        <f>SUM(C274+C271+C266)</f>
        <v>39605</v>
      </c>
      <c r="D276" s="315">
        <f>SUM(D274+D271+D266)</f>
        <v>66989</v>
      </c>
      <c r="E276" s="259">
        <f>(D276-C276)/C276</f>
        <v>0.6914</v>
      </c>
      <c r="F276" s="301"/>
      <c r="G276" s="301" t="str">
        <f t="shared" si="12"/>
        <v>是</v>
      </c>
      <c r="H276" s="284"/>
    </row>
    <row r="277" spans="3:4">
      <c r="C277" s="324"/>
      <c r="D277" s="324"/>
    </row>
    <row r="278" spans="3:4">
      <c r="C278" s="324"/>
      <c r="D278" s="324"/>
    </row>
    <row r="279" spans="3:4">
      <c r="C279" s="324"/>
      <c r="D279" s="324"/>
    </row>
  </sheetData>
  <mergeCells count="1">
    <mergeCell ref="B1:E1"/>
  </mergeCells>
  <conditionalFormatting sqref="B273">
    <cfRule type="expression" dxfId="1" priority="10" stopIfTrue="1">
      <formula>"len($A:$A)=3"</formula>
    </cfRule>
  </conditionalFormatting>
  <conditionalFormatting sqref="C273:D273">
    <cfRule type="expression" dxfId="1" priority="3" stopIfTrue="1">
      <formula>"len($A:$A)=3"</formula>
    </cfRule>
  </conditionalFormatting>
  <conditionalFormatting sqref="C274:D274">
    <cfRule type="expression" dxfId="1" priority="1" stopIfTrue="1">
      <formula>"len($A:$A)=3"</formula>
    </cfRule>
  </conditionalFormatting>
  <conditionalFormatting sqref="B274:B275">
    <cfRule type="expression" dxfId="1" priority="8"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5"/>
  <sheetViews>
    <sheetView showGridLines="0" showZeros="0" view="pageBreakPreview" zoomScaleNormal="100" workbookViewId="0">
      <selection activeCell="B7" sqref="B7"/>
    </sheetView>
  </sheetViews>
  <sheetFormatPr defaultColWidth="9" defaultRowHeight="13.5" outlineLevelCol="4"/>
  <cols>
    <col min="1" max="1" width="52.125" style="261" customWidth="1"/>
    <col min="2" max="3" width="20.625" customWidth="1"/>
    <col min="4" max="4" width="20.625" style="262" customWidth="1"/>
  </cols>
  <sheetData>
    <row r="1" s="260" customFormat="1" ht="45" customHeight="1" spans="1:5">
      <c r="A1" s="263" t="s">
        <v>3022</v>
      </c>
      <c r="B1" s="263"/>
      <c r="C1" s="263"/>
      <c r="D1" s="264"/>
      <c r="E1" s="265"/>
    </row>
    <row r="2" ht="20.1" customHeight="1" spans="1:5">
      <c r="A2" s="266"/>
      <c r="B2" s="267"/>
      <c r="C2" s="267"/>
      <c r="D2" s="268" t="s">
        <v>1</v>
      </c>
      <c r="E2" s="261"/>
    </row>
    <row r="3" ht="45" customHeight="1" spans="1:5">
      <c r="A3" s="162" t="s">
        <v>2431</v>
      </c>
      <c r="B3" s="168" t="s">
        <v>129</v>
      </c>
      <c r="C3" s="168" t="s">
        <v>5</v>
      </c>
      <c r="D3" s="192" t="s">
        <v>130</v>
      </c>
      <c r="E3" s="269" t="s">
        <v>7</v>
      </c>
    </row>
    <row r="4" ht="36" customHeight="1" spans="1:5">
      <c r="A4" s="270" t="s">
        <v>2536</v>
      </c>
      <c r="B4" s="271">
        <v>6</v>
      </c>
      <c r="C4" s="271"/>
      <c r="D4" s="259">
        <f>(C4-B4)/B4</f>
        <v>-1</v>
      </c>
      <c r="E4" s="272" t="str">
        <f>IF(A4&lt;&gt;"",IF(SUM(B4:B4)&lt;&gt;0,"是","否"),"是")</f>
        <v>是</v>
      </c>
    </row>
    <row r="5" ht="36" customHeight="1" spans="1:5">
      <c r="A5" s="270" t="s">
        <v>2567</v>
      </c>
      <c r="B5" s="271">
        <v>576</v>
      </c>
      <c r="C5" s="271"/>
      <c r="D5" s="259">
        <f>(C5-B5)/B5</f>
        <v>-1</v>
      </c>
      <c r="E5" s="272" t="str">
        <f t="shared" ref="E5:E15" si="0">IF(A5&lt;&gt;"",IF(SUM(B5:B5)&lt;&gt;0,"是","否"),"是")</f>
        <v>是</v>
      </c>
    </row>
    <row r="6" ht="36" customHeight="1" spans="1:5">
      <c r="A6" s="270" t="s">
        <v>2587</v>
      </c>
      <c r="B6" s="271"/>
      <c r="C6" s="271"/>
      <c r="D6" s="259"/>
      <c r="E6" s="272" t="str">
        <f t="shared" si="0"/>
        <v>否</v>
      </c>
    </row>
    <row r="7" ht="36" customHeight="1" spans="1:5">
      <c r="A7" s="273" t="s">
        <v>2599</v>
      </c>
      <c r="B7" s="271"/>
      <c r="C7" s="271">
        <v>1000</v>
      </c>
      <c r="D7" s="259"/>
      <c r="E7" s="274" t="str">
        <f t="shared" si="0"/>
        <v>否</v>
      </c>
    </row>
    <row r="8" ht="36" customHeight="1" spans="1:5">
      <c r="A8" s="270" t="s">
        <v>2692</v>
      </c>
      <c r="B8" s="271">
        <v>1824</v>
      </c>
      <c r="C8" s="271">
        <v>2984</v>
      </c>
      <c r="D8" s="259">
        <f>(C8-B8)/B8</f>
        <v>0.636</v>
      </c>
      <c r="E8" s="272" t="str">
        <f t="shared" si="0"/>
        <v>是</v>
      </c>
    </row>
    <row r="9" ht="36" customHeight="1" spans="1:5">
      <c r="A9" s="270" t="s">
        <v>2729</v>
      </c>
      <c r="B9" s="271"/>
      <c r="C9" s="271"/>
      <c r="D9" s="259"/>
      <c r="E9" s="272" t="str">
        <f t="shared" si="0"/>
        <v>否</v>
      </c>
    </row>
    <row r="10" ht="36" customHeight="1" spans="1:5">
      <c r="A10" s="273" t="s">
        <v>2827</v>
      </c>
      <c r="B10" s="271"/>
      <c r="C10" s="271"/>
      <c r="D10" s="259"/>
      <c r="E10" s="274" t="str">
        <f t="shared" si="0"/>
        <v>否</v>
      </c>
    </row>
    <row r="11" ht="36" customHeight="1" spans="1:5">
      <c r="A11" s="270" t="s">
        <v>2834</v>
      </c>
      <c r="B11" s="271">
        <v>1194</v>
      </c>
      <c r="C11" s="271">
        <v>2016</v>
      </c>
      <c r="D11" s="259">
        <f>(C11-B11)/B11</f>
        <v>0.6884</v>
      </c>
      <c r="E11" s="272" t="str">
        <f t="shared" si="0"/>
        <v>是</v>
      </c>
    </row>
    <row r="12" ht="36" customHeight="1" spans="1:5">
      <c r="A12" s="273" t="s">
        <v>2884</v>
      </c>
      <c r="B12" s="271"/>
      <c r="C12" s="271"/>
      <c r="D12" s="259"/>
      <c r="E12" s="274" t="str">
        <f t="shared" si="0"/>
        <v>否</v>
      </c>
    </row>
    <row r="13" ht="36" customHeight="1" spans="1:5">
      <c r="A13" s="273" t="s">
        <v>2917</v>
      </c>
      <c r="B13" s="271"/>
      <c r="C13" s="271"/>
      <c r="D13" s="259"/>
      <c r="E13" s="274" t="str">
        <f t="shared" si="0"/>
        <v>否</v>
      </c>
    </row>
    <row r="14" ht="36" customHeight="1" spans="1:5">
      <c r="A14" s="273" t="s">
        <v>2952</v>
      </c>
      <c r="B14" s="271"/>
      <c r="C14" s="271"/>
      <c r="D14" s="259"/>
      <c r="E14" s="274" t="str">
        <f t="shared" si="0"/>
        <v>否</v>
      </c>
    </row>
    <row r="15" ht="36" customHeight="1" spans="1:5">
      <c r="A15" s="275" t="s">
        <v>3023</v>
      </c>
      <c r="B15" s="276">
        <v>3600</v>
      </c>
      <c r="C15" s="276">
        <f>SUM(C4:C14)</f>
        <v>6000</v>
      </c>
      <c r="D15" s="259">
        <f>(C15-B15)/B15</f>
        <v>0.6667</v>
      </c>
      <c r="E15" s="272" t="str">
        <f t="shared" si="0"/>
        <v>是</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view="pageBreakPreview" zoomScaleNormal="100" workbookViewId="0">
      <selection activeCell="J17" sqref="J17"/>
    </sheetView>
  </sheetViews>
  <sheetFormatPr defaultColWidth="9" defaultRowHeight="14.25" outlineLevelCol="4"/>
  <cols>
    <col min="1" max="1" width="50.75" style="221" customWidth="1"/>
    <col min="2" max="3" width="20.625" style="221" customWidth="1"/>
    <col min="4" max="4" width="20.625" style="240" customWidth="1"/>
    <col min="5" max="5" width="4.25" style="221" customWidth="1"/>
    <col min="6" max="6" width="13.75" style="221"/>
    <col min="7" max="16384" width="9" style="221"/>
  </cols>
  <sheetData>
    <row r="1" ht="45" customHeight="1" spans="1:4">
      <c r="A1" s="164" t="s">
        <v>3024</v>
      </c>
      <c r="B1" s="164"/>
      <c r="C1" s="164"/>
      <c r="D1" s="241"/>
    </row>
    <row r="2" ht="20.1" customHeight="1" spans="1:4">
      <c r="A2" s="242"/>
      <c r="B2" s="243"/>
      <c r="C2" s="244"/>
      <c r="D2" s="245" t="s">
        <v>3025</v>
      </c>
    </row>
    <row r="3" ht="45" customHeight="1" spans="1:5">
      <c r="A3" s="191" t="s">
        <v>3026</v>
      </c>
      <c r="B3" s="91" t="s">
        <v>4</v>
      </c>
      <c r="C3" s="91" t="s">
        <v>5</v>
      </c>
      <c r="D3" s="92" t="s">
        <v>6</v>
      </c>
      <c r="E3" s="221" t="s">
        <v>7</v>
      </c>
    </row>
    <row r="4" ht="36" customHeight="1" spans="1:5">
      <c r="A4" s="156" t="s">
        <v>3027</v>
      </c>
      <c r="B4" s="246">
        <v>15590</v>
      </c>
      <c r="C4" s="246">
        <v>35000</v>
      </c>
      <c r="D4" s="96">
        <f>(C4-B4)/B4</f>
        <v>1.245</v>
      </c>
      <c r="E4" s="247" t="str">
        <f t="shared" ref="E4:E41" si="0">IF(A4&lt;&gt;"",IF(SUM(B4:C4)&lt;&gt;0,"是","否"),"是")</f>
        <v>是</v>
      </c>
    </row>
    <row r="5" ht="36" customHeight="1" spans="1:5">
      <c r="A5" s="234" t="s">
        <v>3028</v>
      </c>
      <c r="B5" s="248"/>
      <c r="C5" s="249"/>
      <c r="D5" s="250"/>
      <c r="E5" s="247" t="str">
        <f t="shared" si="0"/>
        <v>否</v>
      </c>
    </row>
    <row r="6" ht="36" customHeight="1" spans="1:5">
      <c r="A6" s="234" t="s">
        <v>3029</v>
      </c>
      <c r="B6" s="248"/>
      <c r="C6" s="248"/>
      <c r="D6" s="250"/>
      <c r="E6" s="247" t="str">
        <f t="shared" si="0"/>
        <v>否</v>
      </c>
    </row>
    <row r="7" ht="36" customHeight="1" spans="1:5">
      <c r="A7" s="234" t="s">
        <v>3030</v>
      </c>
      <c r="B7" s="251"/>
      <c r="C7" s="249"/>
      <c r="D7" s="250"/>
      <c r="E7" s="247" t="str">
        <f t="shared" si="0"/>
        <v>否</v>
      </c>
    </row>
    <row r="8" ht="36" customHeight="1" spans="1:5">
      <c r="A8" s="234" t="s">
        <v>3031</v>
      </c>
      <c r="B8" s="248"/>
      <c r="C8" s="249"/>
      <c r="D8" s="250"/>
      <c r="E8" s="247" t="str">
        <f t="shared" si="0"/>
        <v>否</v>
      </c>
    </row>
    <row r="9" ht="36" customHeight="1" spans="1:5">
      <c r="A9" s="234" t="s">
        <v>3032</v>
      </c>
      <c r="B9" s="251"/>
      <c r="C9" s="249"/>
      <c r="D9" s="250"/>
      <c r="E9" s="247" t="str">
        <f t="shared" si="0"/>
        <v>否</v>
      </c>
    </row>
    <row r="10" ht="36" customHeight="1" spans="1:5">
      <c r="A10" s="234" t="s">
        <v>3033</v>
      </c>
      <c r="B10" s="248"/>
      <c r="C10" s="249"/>
      <c r="D10" s="250"/>
      <c r="E10" s="247" t="str">
        <f t="shared" si="0"/>
        <v>否</v>
      </c>
    </row>
    <row r="11" ht="36" customHeight="1" spans="1:5">
      <c r="A11" s="234" t="s">
        <v>3034</v>
      </c>
      <c r="B11" s="248"/>
      <c r="C11" s="249"/>
      <c r="D11" s="250"/>
      <c r="E11" s="247" t="str">
        <f t="shared" si="0"/>
        <v>否</v>
      </c>
    </row>
    <row r="12" ht="36" customHeight="1" spans="1:5">
      <c r="A12" s="234" t="s">
        <v>3035</v>
      </c>
      <c r="B12" s="248"/>
      <c r="C12" s="249"/>
      <c r="D12" s="250"/>
      <c r="E12" s="247" t="str">
        <f t="shared" si="0"/>
        <v>否</v>
      </c>
    </row>
    <row r="13" ht="36" customHeight="1" spans="1:5">
      <c r="A13" s="234" t="s">
        <v>3036</v>
      </c>
      <c r="B13" s="252"/>
      <c r="C13" s="248"/>
      <c r="D13" s="250"/>
      <c r="E13" s="247" t="str">
        <f t="shared" si="0"/>
        <v>否</v>
      </c>
    </row>
    <row r="14" ht="36" customHeight="1" spans="1:5">
      <c r="A14" s="234" t="s">
        <v>3037</v>
      </c>
      <c r="B14" s="252"/>
      <c r="C14" s="249"/>
      <c r="D14" s="250"/>
      <c r="E14" s="247" t="str">
        <f t="shared" si="0"/>
        <v>否</v>
      </c>
    </row>
    <row r="15" ht="36" customHeight="1" spans="1:5">
      <c r="A15" s="234" t="s">
        <v>3038</v>
      </c>
      <c r="B15" s="252"/>
      <c r="C15" s="253"/>
      <c r="D15" s="250"/>
      <c r="E15" s="247" t="str">
        <f t="shared" si="0"/>
        <v>否</v>
      </c>
    </row>
    <row r="16" ht="36" customHeight="1" spans="1:5">
      <c r="A16" s="234" t="s">
        <v>3039</v>
      </c>
      <c r="B16" s="252"/>
      <c r="C16" s="253"/>
      <c r="D16" s="250"/>
      <c r="E16" s="247" t="str">
        <f t="shared" si="0"/>
        <v>否</v>
      </c>
    </row>
    <row r="17" ht="36" customHeight="1" spans="1:5">
      <c r="A17" s="234" t="s">
        <v>3040</v>
      </c>
      <c r="B17" s="248"/>
      <c r="C17" s="249"/>
      <c r="D17" s="250"/>
      <c r="E17" s="247" t="str">
        <f t="shared" si="0"/>
        <v>否</v>
      </c>
    </row>
    <row r="18" ht="36" customHeight="1" spans="1:5">
      <c r="A18" s="234" t="s">
        <v>3041</v>
      </c>
      <c r="B18" s="252"/>
      <c r="C18" s="253"/>
      <c r="D18" s="250"/>
      <c r="E18" s="247" t="str">
        <f t="shared" si="0"/>
        <v>否</v>
      </c>
    </row>
    <row r="19" ht="36" customHeight="1" spans="1:5">
      <c r="A19" s="234" t="s">
        <v>3042</v>
      </c>
      <c r="B19" s="252"/>
      <c r="C19" s="253"/>
      <c r="D19" s="250"/>
      <c r="E19" s="247" t="str">
        <f t="shared" si="0"/>
        <v>否</v>
      </c>
    </row>
    <row r="20" ht="36" customHeight="1" spans="1:5">
      <c r="A20" s="234" t="s">
        <v>3043</v>
      </c>
      <c r="B20" s="248"/>
      <c r="C20" s="253"/>
      <c r="D20" s="250" t="str">
        <f>IF(B20&gt;0,C20/B20-1,IF(B20&lt;0,-(C20/B20-1),""))</f>
        <v/>
      </c>
      <c r="E20" s="247" t="str">
        <f t="shared" si="0"/>
        <v>否</v>
      </c>
    </row>
    <row r="21" ht="36" customHeight="1" spans="1:5">
      <c r="A21" s="234" t="s">
        <v>3044</v>
      </c>
      <c r="B21" s="252"/>
      <c r="C21" s="249"/>
      <c r="D21" s="250"/>
      <c r="E21" s="247" t="str">
        <f t="shared" si="0"/>
        <v>否</v>
      </c>
    </row>
    <row r="22" ht="36" customHeight="1" spans="1:5">
      <c r="A22" s="234" t="s">
        <v>3045</v>
      </c>
      <c r="B22" s="252">
        <v>15590</v>
      </c>
      <c r="C22" s="249">
        <v>35000</v>
      </c>
      <c r="D22" s="96">
        <f>(C22-B22)/B22</f>
        <v>1.245</v>
      </c>
      <c r="E22" s="247" t="str">
        <f t="shared" si="0"/>
        <v>是</v>
      </c>
    </row>
    <row r="23" ht="36" customHeight="1" spans="1:5">
      <c r="A23" s="156" t="s">
        <v>3046</v>
      </c>
      <c r="B23" s="246"/>
      <c r="C23" s="246"/>
      <c r="D23" s="96"/>
      <c r="E23" s="247" t="str">
        <f t="shared" si="0"/>
        <v>否</v>
      </c>
    </row>
    <row r="24" ht="36" customHeight="1" spans="1:5">
      <c r="A24" s="158" t="s">
        <v>3047</v>
      </c>
      <c r="B24" s="252"/>
      <c r="C24" s="249"/>
      <c r="D24" s="250"/>
      <c r="E24" s="247" t="str">
        <f t="shared" si="0"/>
        <v>否</v>
      </c>
    </row>
    <row r="25" ht="36" customHeight="1" spans="1:5">
      <c r="A25" s="158" t="s">
        <v>3048</v>
      </c>
      <c r="B25" s="252"/>
      <c r="C25" s="249"/>
      <c r="D25" s="250"/>
      <c r="E25" s="247" t="str">
        <f t="shared" si="0"/>
        <v>否</v>
      </c>
    </row>
    <row r="26" ht="36" customHeight="1" spans="1:5">
      <c r="A26" s="158" t="s">
        <v>3049</v>
      </c>
      <c r="B26" s="252"/>
      <c r="C26" s="249"/>
      <c r="D26" s="250"/>
      <c r="E26" s="247" t="str">
        <f t="shared" si="0"/>
        <v>否</v>
      </c>
    </row>
    <row r="27" ht="36" customHeight="1" spans="1:5">
      <c r="A27" s="158" t="s">
        <v>3050</v>
      </c>
      <c r="B27" s="252"/>
      <c r="C27" s="249"/>
      <c r="D27" s="250"/>
      <c r="E27" s="247" t="str">
        <f t="shared" si="0"/>
        <v>否</v>
      </c>
    </row>
    <row r="28" ht="36" customHeight="1" spans="1:5">
      <c r="A28" s="156" t="s">
        <v>3051</v>
      </c>
      <c r="B28" s="246"/>
      <c r="C28" s="246"/>
      <c r="D28" s="96"/>
      <c r="E28" s="247" t="str">
        <f t="shared" si="0"/>
        <v>否</v>
      </c>
    </row>
    <row r="29" ht="36" customHeight="1" spans="1:5">
      <c r="A29" s="158" t="s">
        <v>3052</v>
      </c>
      <c r="B29" s="252"/>
      <c r="C29" s="249"/>
      <c r="D29" s="250"/>
      <c r="E29" s="247" t="str">
        <f t="shared" si="0"/>
        <v>否</v>
      </c>
    </row>
    <row r="30" ht="36" customHeight="1" spans="1:5">
      <c r="A30" s="158" t="s">
        <v>3053</v>
      </c>
      <c r="B30" s="248"/>
      <c r="C30" s="249"/>
      <c r="D30" s="250"/>
      <c r="E30" s="247" t="str">
        <f t="shared" si="0"/>
        <v>否</v>
      </c>
    </row>
    <row r="31" ht="36" customHeight="1" spans="1:5">
      <c r="A31" s="158" t="s">
        <v>3054</v>
      </c>
      <c r="B31" s="252"/>
      <c r="C31" s="249"/>
      <c r="D31" s="250"/>
      <c r="E31" s="247" t="str">
        <f t="shared" si="0"/>
        <v>否</v>
      </c>
    </row>
    <row r="32" ht="36" customHeight="1" spans="1:5">
      <c r="A32" s="156" t="s">
        <v>3055</v>
      </c>
      <c r="B32" s="246"/>
      <c r="C32" s="246"/>
      <c r="D32" s="96"/>
      <c r="E32" s="247" t="str">
        <f t="shared" si="0"/>
        <v>否</v>
      </c>
    </row>
    <row r="33" ht="36" customHeight="1" spans="1:5">
      <c r="A33" s="158" t="s">
        <v>3056</v>
      </c>
      <c r="B33" s="248"/>
      <c r="C33" s="254"/>
      <c r="D33" s="250"/>
      <c r="E33" s="247" t="str">
        <f t="shared" si="0"/>
        <v>否</v>
      </c>
    </row>
    <row r="34" ht="36" customHeight="1" spans="1:5">
      <c r="A34" s="158" t="s">
        <v>3057</v>
      </c>
      <c r="B34" s="252"/>
      <c r="C34" s="254"/>
      <c r="D34" s="250"/>
      <c r="E34" s="247" t="str">
        <f t="shared" si="0"/>
        <v>否</v>
      </c>
    </row>
    <row r="35" ht="36" customHeight="1" spans="1:5">
      <c r="A35" s="158" t="s">
        <v>3058</v>
      </c>
      <c r="B35" s="252"/>
      <c r="C35" s="253"/>
      <c r="D35" s="250"/>
      <c r="E35" s="247" t="str">
        <f t="shared" si="0"/>
        <v>否</v>
      </c>
    </row>
    <row r="36" ht="36" customHeight="1" spans="1:5">
      <c r="A36" s="156" t="s">
        <v>3059</v>
      </c>
      <c r="B36" s="255"/>
      <c r="C36" s="256"/>
      <c r="D36" s="96"/>
      <c r="E36" s="247" t="str">
        <f t="shared" si="0"/>
        <v>否</v>
      </c>
    </row>
    <row r="37" ht="36" customHeight="1" spans="1:5">
      <c r="A37" s="257" t="s">
        <v>3060</v>
      </c>
      <c r="B37" s="246">
        <v>15590</v>
      </c>
      <c r="C37" s="246">
        <v>35000</v>
      </c>
      <c r="D37" s="96">
        <f t="shared" ref="D37:D41" si="1">(C37-B37)/B37</f>
        <v>1.245</v>
      </c>
      <c r="E37" s="247" t="str">
        <f t="shared" si="0"/>
        <v>是</v>
      </c>
    </row>
    <row r="38" ht="36" customHeight="1" spans="1:5">
      <c r="A38" s="258" t="s">
        <v>60</v>
      </c>
      <c r="B38" s="248">
        <v>21</v>
      </c>
      <c r="C38" s="254">
        <v>21</v>
      </c>
      <c r="D38" s="96">
        <f t="shared" si="1"/>
        <v>0</v>
      </c>
      <c r="E38" s="247" t="str">
        <f t="shared" si="0"/>
        <v>是</v>
      </c>
    </row>
    <row r="39" ht="36" customHeight="1" spans="1:5">
      <c r="A39" s="215" t="s">
        <v>3061</v>
      </c>
      <c r="B39" s="246"/>
      <c r="C39" s="256"/>
      <c r="D39" s="259">
        <v>0</v>
      </c>
      <c r="E39" s="247" t="str">
        <f t="shared" si="0"/>
        <v>否</v>
      </c>
    </row>
    <row r="40" ht="36" customHeight="1" spans="1:5">
      <c r="A40" s="258" t="s">
        <v>3062</v>
      </c>
      <c r="B40" s="248"/>
      <c r="C40" s="254"/>
      <c r="D40" s="96"/>
      <c r="E40" s="247" t="str">
        <f t="shared" si="0"/>
        <v>否</v>
      </c>
    </row>
    <row r="41" ht="36" customHeight="1" spans="1:5">
      <c r="A41" s="257" t="s">
        <v>67</v>
      </c>
      <c r="B41" s="246">
        <f>B37+B38</f>
        <v>15611</v>
      </c>
      <c r="C41" s="246">
        <f>C37+C38</f>
        <v>35021</v>
      </c>
      <c r="D41" s="96">
        <f t="shared" si="1"/>
        <v>1.2434</v>
      </c>
      <c r="E41" s="247" t="str">
        <f t="shared" si="0"/>
        <v>是</v>
      </c>
    </row>
    <row r="42" spans="2:2">
      <c r="B42" s="239"/>
    </row>
    <row r="43" spans="2:3">
      <c r="B43" s="239"/>
      <c r="C43" s="239"/>
    </row>
    <row r="44" spans="2:2">
      <c r="B44" s="239"/>
    </row>
    <row r="45" spans="2:3">
      <c r="B45" s="239"/>
      <c r="C45" s="239"/>
    </row>
    <row r="46" spans="2:2">
      <c r="B46" s="239"/>
    </row>
    <row r="47" spans="2:2">
      <c r="B47" s="239"/>
    </row>
    <row r="48" spans="2:3">
      <c r="B48" s="239"/>
      <c r="C48" s="239"/>
    </row>
    <row r="49" spans="2:2">
      <c r="B49" s="239"/>
    </row>
    <row r="50" spans="2:2">
      <c r="B50" s="239"/>
    </row>
    <row r="51" spans="2:2">
      <c r="B51" s="239"/>
    </row>
    <row r="52" spans="2:2">
      <c r="B52" s="239"/>
    </row>
    <row r="53" spans="2:3">
      <c r="B53" s="239"/>
      <c r="C53" s="239"/>
    </row>
    <row r="54" spans="2:2">
      <c r="B54" s="239"/>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Normal="100" workbookViewId="0">
      <selection activeCell="F13" sqref="A1:F28"/>
    </sheetView>
  </sheetViews>
  <sheetFormatPr defaultColWidth="9" defaultRowHeight="14.25" outlineLevelCol="4"/>
  <cols>
    <col min="1" max="1" width="50.75" style="182" customWidth="1"/>
    <col min="2" max="2" width="20.625" style="182" customWidth="1"/>
    <col min="3" max="3" width="20.625" style="221" customWidth="1"/>
    <col min="4" max="4" width="20.625" style="184" customWidth="1"/>
    <col min="5" max="5" width="4.75" style="182" customWidth="1"/>
    <col min="6" max="16384" width="9" style="182"/>
  </cols>
  <sheetData>
    <row r="1" ht="45" customHeight="1" spans="1:5">
      <c r="A1" s="222" t="s">
        <v>3063</v>
      </c>
      <c r="B1" s="222"/>
      <c r="C1" s="222"/>
      <c r="D1" s="223"/>
      <c r="E1" s="224"/>
    </row>
    <row r="2" ht="20.1" customHeight="1" spans="1:5">
      <c r="A2" s="225"/>
      <c r="B2" s="225"/>
      <c r="C2" s="225"/>
      <c r="D2" s="226" t="s">
        <v>1</v>
      </c>
      <c r="E2" s="227"/>
    </row>
    <row r="3" ht="45" customHeight="1" spans="1:5">
      <c r="A3" s="228" t="s">
        <v>3</v>
      </c>
      <c r="B3" s="168" t="s">
        <v>4</v>
      </c>
      <c r="C3" s="168" t="s">
        <v>5</v>
      </c>
      <c r="D3" s="192" t="s">
        <v>6</v>
      </c>
      <c r="E3" s="229" t="s">
        <v>7</v>
      </c>
    </row>
    <row r="4" ht="35.1" customHeight="1" spans="1:5">
      <c r="A4" s="156" t="s">
        <v>3064</v>
      </c>
      <c r="B4" s="230">
        <v>21</v>
      </c>
      <c r="C4" s="230">
        <v>21</v>
      </c>
      <c r="D4" s="96">
        <f>(C4-B4)/B4</f>
        <v>0</v>
      </c>
      <c r="E4" s="231" t="str">
        <f t="shared" ref="E4:E28" si="0">IF(A4&lt;&gt;"",IF(SUM(B4:C4)&lt;&gt;0,"是","否"),"是")</f>
        <v>是</v>
      </c>
    </row>
    <row r="5" ht="35.1" customHeight="1" spans="1:5">
      <c r="A5" s="159" t="s">
        <v>3065</v>
      </c>
      <c r="B5" s="173"/>
      <c r="C5" s="173"/>
      <c r="D5" s="96"/>
      <c r="E5" s="231" t="str">
        <f t="shared" si="0"/>
        <v>否</v>
      </c>
    </row>
    <row r="6" ht="35.1" customHeight="1" spans="1:5">
      <c r="A6" s="159" t="s">
        <v>3066</v>
      </c>
      <c r="B6" s="173"/>
      <c r="C6" s="173"/>
      <c r="D6" s="96"/>
      <c r="E6" s="231" t="str">
        <f t="shared" si="0"/>
        <v>否</v>
      </c>
    </row>
    <row r="7" ht="35.1" customHeight="1" spans="1:5">
      <c r="A7" s="159" t="s">
        <v>3067</v>
      </c>
      <c r="B7" s="173">
        <v>21</v>
      </c>
      <c r="C7" s="173">
        <v>21</v>
      </c>
      <c r="D7" s="96">
        <f>(C7-B7)/B7</f>
        <v>0</v>
      </c>
      <c r="E7" s="231" t="str">
        <f t="shared" si="0"/>
        <v>是</v>
      </c>
    </row>
    <row r="8" ht="35.1" customHeight="1" spans="1:5">
      <c r="A8" s="159" t="s">
        <v>3068</v>
      </c>
      <c r="B8" s="173"/>
      <c r="C8" s="173"/>
      <c r="D8" s="96"/>
      <c r="E8" s="231" t="str">
        <f t="shared" si="0"/>
        <v>否</v>
      </c>
    </row>
    <row r="9" ht="35.1" customHeight="1" spans="1:5">
      <c r="A9" s="159" t="s">
        <v>3069</v>
      </c>
      <c r="B9" s="232"/>
      <c r="C9" s="232"/>
      <c r="D9" s="96"/>
      <c r="E9" s="231" t="str">
        <f t="shared" si="0"/>
        <v>否</v>
      </c>
    </row>
    <row r="10" ht="35.1" customHeight="1" spans="1:5">
      <c r="A10" s="159" t="s">
        <v>3070</v>
      </c>
      <c r="B10" s="173"/>
      <c r="C10" s="173"/>
      <c r="D10" s="96"/>
      <c r="E10" s="231" t="str">
        <f t="shared" si="0"/>
        <v>否</v>
      </c>
    </row>
    <row r="11" ht="35.1" customHeight="1" spans="1:5">
      <c r="A11" s="156" t="s">
        <v>3071</v>
      </c>
      <c r="B11" s="233"/>
      <c r="C11" s="233"/>
      <c r="D11" s="96"/>
      <c r="E11" s="231" t="str">
        <f t="shared" si="0"/>
        <v>否</v>
      </c>
    </row>
    <row r="12" ht="35.1" customHeight="1" spans="1:5">
      <c r="A12" s="159" t="s">
        <v>3072</v>
      </c>
      <c r="B12" s="173"/>
      <c r="C12" s="173"/>
      <c r="D12" s="96"/>
      <c r="E12" s="231" t="str">
        <f t="shared" si="0"/>
        <v>否</v>
      </c>
    </row>
    <row r="13" ht="35.1" customHeight="1" spans="1:5">
      <c r="A13" s="159" t="s">
        <v>3073</v>
      </c>
      <c r="B13" s="173"/>
      <c r="C13" s="173"/>
      <c r="D13" s="96"/>
      <c r="E13" s="231" t="str">
        <f t="shared" si="0"/>
        <v>否</v>
      </c>
    </row>
    <row r="14" ht="35.1" customHeight="1" spans="1:5">
      <c r="A14" s="159" t="s">
        <v>3074</v>
      </c>
      <c r="B14" s="232"/>
      <c r="C14" s="232"/>
      <c r="D14" s="96"/>
      <c r="E14" s="231" t="str">
        <f t="shared" si="0"/>
        <v>否</v>
      </c>
    </row>
    <row r="15" ht="35.1" customHeight="1" spans="1:5">
      <c r="A15" s="159" t="s">
        <v>3075</v>
      </c>
      <c r="B15" s="232"/>
      <c r="C15" s="232"/>
      <c r="D15" s="96"/>
      <c r="E15" s="231" t="str">
        <f t="shared" si="0"/>
        <v>否</v>
      </c>
    </row>
    <row r="16" ht="35.1" customHeight="1" spans="1:5">
      <c r="A16" s="159" t="s">
        <v>3076</v>
      </c>
      <c r="B16" s="173"/>
      <c r="C16" s="173"/>
      <c r="D16" s="96"/>
      <c r="E16" s="231" t="str">
        <f t="shared" si="0"/>
        <v>否</v>
      </c>
    </row>
    <row r="17" s="220" customFormat="1" ht="35.1" customHeight="1" spans="1:5">
      <c r="A17" s="156" t="s">
        <v>3077</v>
      </c>
      <c r="B17" s="233"/>
      <c r="C17" s="233"/>
      <c r="D17" s="96"/>
      <c r="E17" s="231" t="str">
        <f t="shared" si="0"/>
        <v>否</v>
      </c>
    </row>
    <row r="18" ht="35.1" customHeight="1" spans="1:5">
      <c r="A18" s="159" t="s">
        <v>3078</v>
      </c>
      <c r="B18" s="173"/>
      <c r="C18" s="173"/>
      <c r="D18" s="96"/>
      <c r="E18" s="231" t="str">
        <f t="shared" si="0"/>
        <v>否</v>
      </c>
    </row>
    <row r="19" ht="35.1" customHeight="1" spans="1:5">
      <c r="A19" s="156" t="s">
        <v>3079</v>
      </c>
      <c r="B19" s="233"/>
      <c r="C19" s="233"/>
      <c r="D19" s="96"/>
      <c r="E19" s="231" t="str">
        <f t="shared" si="0"/>
        <v>否</v>
      </c>
    </row>
    <row r="20" ht="35.1" customHeight="1" spans="1:5">
      <c r="A20" s="234" t="s">
        <v>3080</v>
      </c>
      <c r="B20" s="173"/>
      <c r="C20" s="173"/>
      <c r="D20" s="96"/>
      <c r="E20" s="231" t="str">
        <f t="shared" si="0"/>
        <v>否</v>
      </c>
    </row>
    <row r="21" ht="35.1" customHeight="1" spans="1:5">
      <c r="A21" s="156" t="s">
        <v>3081</v>
      </c>
      <c r="B21" s="233"/>
      <c r="C21" s="233"/>
      <c r="D21" s="96"/>
      <c r="E21" s="231" t="str">
        <f t="shared" si="0"/>
        <v>否</v>
      </c>
    </row>
    <row r="22" ht="35.1" customHeight="1" spans="1:5">
      <c r="A22" s="159" t="s">
        <v>3082</v>
      </c>
      <c r="B22" s="173"/>
      <c r="C22" s="173"/>
      <c r="D22" s="96"/>
      <c r="E22" s="231" t="str">
        <f t="shared" si="0"/>
        <v>否</v>
      </c>
    </row>
    <row r="23" ht="35.1" customHeight="1" spans="1:5">
      <c r="A23" s="213" t="s">
        <v>3083</v>
      </c>
      <c r="B23" s="233">
        <v>21</v>
      </c>
      <c r="C23" s="233">
        <v>21</v>
      </c>
      <c r="D23" s="96">
        <f>(C23-B23)/B23</f>
        <v>0</v>
      </c>
      <c r="E23" s="231" t="str">
        <f t="shared" si="0"/>
        <v>是</v>
      </c>
    </row>
    <row r="24" ht="35.1" customHeight="1" spans="1:5">
      <c r="A24" s="235" t="s">
        <v>120</v>
      </c>
      <c r="B24" s="233"/>
      <c r="C24" s="233"/>
      <c r="D24" s="96"/>
      <c r="E24" s="231" t="str">
        <f t="shared" si="0"/>
        <v>否</v>
      </c>
    </row>
    <row r="25" ht="35.1" customHeight="1" spans="1:5">
      <c r="A25" s="236" t="s">
        <v>3084</v>
      </c>
      <c r="B25" s="232"/>
      <c r="C25" s="232"/>
      <c r="D25" s="96"/>
      <c r="E25" s="231" t="str">
        <f t="shared" si="0"/>
        <v>否</v>
      </c>
    </row>
    <row r="26" ht="35.1" customHeight="1" spans="1:5">
      <c r="A26" s="237" t="s">
        <v>3085</v>
      </c>
      <c r="B26" s="173">
        <v>15590</v>
      </c>
      <c r="C26" s="173">
        <v>35000</v>
      </c>
      <c r="D26" s="96">
        <f>(C26-B26)/B26</f>
        <v>1.245</v>
      </c>
      <c r="E26" s="231" t="str">
        <f t="shared" si="0"/>
        <v>是</v>
      </c>
    </row>
    <row r="27" ht="35.1" customHeight="1" spans="1:5">
      <c r="A27" s="238" t="s">
        <v>3086</v>
      </c>
      <c r="B27" s="233"/>
      <c r="C27" s="233"/>
      <c r="D27" s="96"/>
      <c r="E27" s="231" t="str">
        <f t="shared" si="0"/>
        <v>否</v>
      </c>
    </row>
    <row r="28" ht="35.1" customHeight="1" spans="1:5">
      <c r="A28" s="174" t="s">
        <v>127</v>
      </c>
      <c r="B28" s="233">
        <f>B23+B26</f>
        <v>15611</v>
      </c>
      <c r="C28" s="233">
        <f>C23+C26</f>
        <v>35021</v>
      </c>
      <c r="D28" s="96">
        <f>(C28-B28)/B28</f>
        <v>1.2434</v>
      </c>
      <c r="E28" s="231" t="str">
        <f t="shared" si="0"/>
        <v>是</v>
      </c>
    </row>
    <row r="29" spans="2:2">
      <c r="B29" s="218"/>
    </row>
    <row r="30" spans="2:3">
      <c r="B30" s="218"/>
      <c r="C30" s="239"/>
    </row>
    <row r="31" spans="2:2">
      <c r="B31" s="218"/>
    </row>
    <row r="32" spans="2:3">
      <c r="B32" s="218"/>
      <c r="C32" s="239"/>
    </row>
    <row r="33" spans="2:2">
      <c r="B33" s="218"/>
    </row>
    <row r="34" spans="2:2">
      <c r="B34" s="218"/>
    </row>
    <row r="35" spans="2:3">
      <c r="B35" s="218"/>
      <c r="C35" s="239"/>
    </row>
    <row r="36" spans="2:2">
      <c r="B36" s="218"/>
    </row>
    <row r="37" spans="2:2">
      <c r="B37" s="218"/>
    </row>
    <row r="38" spans="2:2">
      <c r="B38" s="218"/>
    </row>
    <row r="39" spans="2:2">
      <c r="B39" s="218"/>
    </row>
    <row r="40" spans="2:3">
      <c r="B40" s="218"/>
      <c r="C40" s="239"/>
    </row>
    <row r="41" spans="2:2">
      <c r="B41" s="218"/>
    </row>
  </sheetData>
  <mergeCells count="1">
    <mergeCell ref="A1:D1"/>
  </mergeCells>
  <conditionalFormatting sqref="E29">
    <cfRule type="cellIs" dxfId="3" priority="1" stopIfTrue="1" operator="lessThanOrEqual">
      <formula>-1</formula>
    </cfRule>
  </conditionalFormatting>
  <conditionalFormatting sqref="E3:E29">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8"/>
  <sheetViews>
    <sheetView showGridLines="0" showZeros="0" view="pageBreakPreview" zoomScaleNormal="100" workbookViewId="0">
      <selection activeCell="E13" sqref="A1:E35"/>
    </sheetView>
  </sheetViews>
  <sheetFormatPr defaultColWidth="9" defaultRowHeight="20.25" outlineLevelCol="4"/>
  <cols>
    <col min="1" max="1" width="52.625" style="182" customWidth="1"/>
    <col min="2" max="2" width="20.625" style="182" customWidth="1"/>
    <col min="3" max="3" width="20.625" style="183" customWidth="1"/>
    <col min="4" max="4" width="20.625" style="184" customWidth="1"/>
    <col min="5" max="5" width="4.5" style="182" customWidth="1"/>
    <col min="6" max="16384" width="9" style="182"/>
  </cols>
  <sheetData>
    <row r="1" ht="45" customHeight="1" spans="1:4">
      <c r="A1" s="185" t="s">
        <v>3087</v>
      </c>
      <c r="B1" s="185"/>
      <c r="C1" s="186"/>
      <c r="D1" s="187"/>
    </row>
    <row r="2" ht="20.1" customHeight="1" spans="1:4">
      <c r="A2" s="188"/>
      <c r="B2" s="188"/>
      <c r="C2" s="189"/>
      <c r="D2" s="190" t="s">
        <v>1</v>
      </c>
    </row>
    <row r="3" ht="45" customHeight="1" spans="1:5">
      <c r="A3" s="191" t="s">
        <v>3026</v>
      </c>
      <c r="B3" s="168" t="s">
        <v>4</v>
      </c>
      <c r="C3" s="168" t="s">
        <v>5</v>
      </c>
      <c r="D3" s="192" t="s">
        <v>6</v>
      </c>
      <c r="E3" s="182" t="s">
        <v>7</v>
      </c>
    </row>
    <row r="4" ht="36" customHeight="1" spans="1:5">
      <c r="A4" s="156" t="s">
        <v>3088</v>
      </c>
      <c r="B4" s="95">
        <v>15590</v>
      </c>
      <c r="C4" s="193">
        <v>35000</v>
      </c>
      <c r="D4" s="96">
        <f>(C4-B4)/B4</f>
        <v>1.245</v>
      </c>
      <c r="E4" s="146" t="str">
        <f t="shared" ref="E4:E35" si="0">IF(A4&lt;&gt;"",IF(SUM(B4:C4)&lt;&gt;0,"是","否"),"是")</f>
        <v>是</v>
      </c>
    </row>
    <row r="5" ht="36" customHeight="1" spans="1:5">
      <c r="A5" s="158" t="s">
        <v>3028</v>
      </c>
      <c r="B5" s="95"/>
      <c r="C5" s="194"/>
      <c r="D5" s="195"/>
      <c r="E5" s="146" t="str">
        <f t="shared" si="0"/>
        <v>否</v>
      </c>
    </row>
    <row r="6" ht="36" customHeight="1" spans="1:5">
      <c r="A6" s="158" t="s">
        <v>3029</v>
      </c>
      <c r="B6" s="172"/>
      <c r="C6" s="196"/>
      <c r="D6" s="197" t="str">
        <f>IF(B6&gt;0,C6/B6-1,IF(B6&lt;0,-(C6/B6-1),""))</f>
        <v/>
      </c>
      <c r="E6" s="146" t="str">
        <f t="shared" si="0"/>
        <v>否</v>
      </c>
    </row>
    <row r="7" ht="36" customHeight="1" spans="1:5">
      <c r="A7" s="158" t="s">
        <v>3030</v>
      </c>
      <c r="B7" s="198"/>
      <c r="C7" s="194"/>
      <c r="D7" s="199"/>
      <c r="E7" s="146" t="str">
        <f t="shared" si="0"/>
        <v>否</v>
      </c>
    </row>
    <row r="8" ht="36" customHeight="1" spans="1:5">
      <c r="A8" s="158" t="s">
        <v>3031</v>
      </c>
      <c r="B8" s="200"/>
      <c r="C8" s="196">
        <v>0</v>
      </c>
      <c r="D8" s="197" t="str">
        <f>IF(B8&gt;0,C8/B8-1,IF(B8&lt;0,-(C8/B8-1),""))</f>
        <v/>
      </c>
      <c r="E8" s="146" t="str">
        <f t="shared" si="0"/>
        <v>否</v>
      </c>
    </row>
    <row r="9" ht="36" customHeight="1" spans="1:5">
      <c r="A9" s="158" t="s">
        <v>3032</v>
      </c>
      <c r="B9" s="198"/>
      <c r="C9" s="194"/>
      <c r="D9" s="199"/>
      <c r="E9" s="146" t="str">
        <f t="shared" si="0"/>
        <v>否</v>
      </c>
    </row>
    <row r="10" ht="36" customHeight="1" spans="1:5">
      <c r="A10" s="158" t="s">
        <v>3035</v>
      </c>
      <c r="B10" s="201"/>
      <c r="C10" s="194"/>
      <c r="D10" s="202"/>
      <c r="E10" s="146" t="str">
        <f t="shared" si="0"/>
        <v>否</v>
      </c>
    </row>
    <row r="11" ht="36" customHeight="1" spans="1:5">
      <c r="A11" s="158" t="s">
        <v>3036</v>
      </c>
      <c r="B11" s="201"/>
      <c r="C11" s="203"/>
      <c r="D11" s="199"/>
      <c r="E11" s="146" t="str">
        <f t="shared" si="0"/>
        <v>否</v>
      </c>
    </row>
    <row r="12" ht="36" customHeight="1" spans="1:5">
      <c r="A12" s="158" t="s">
        <v>3037</v>
      </c>
      <c r="B12" s="198"/>
      <c r="C12" s="204"/>
      <c r="D12" s="199"/>
      <c r="E12" s="146" t="str">
        <f t="shared" si="0"/>
        <v>否</v>
      </c>
    </row>
    <row r="13" ht="36" customHeight="1" spans="1:5">
      <c r="A13" s="158" t="s">
        <v>3038</v>
      </c>
      <c r="B13" s="198"/>
      <c r="C13" s="194"/>
      <c r="D13" s="199"/>
      <c r="E13" s="146" t="str">
        <f t="shared" si="0"/>
        <v>否</v>
      </c>
    </row>
    <row r="14" ht="36" customHeight="1" spans="1:5">
      <c r="A14" s="158" t="s">
        <v>3034</v>
      </c>
      <c r="B14" s="198"/>
      <c r="C14" s="194"/>
      <c r="D14" s="199"/>
      <c r="E14" s="146" t="str">
        <f t="shared" si="0"/>
        <v>否</v>
      </c>
    </row>
    <row r="15" ht="36" customHeight="1" spans="1:5">
      <c r="A15" s="158" t="s">
        <v>3089</v>
      </c>
      <c r="B15" s="198"/>
      <c r="C15" s="203"/>
      <c r="D15" s="199"/>
      <c r="E15" s="146" t="str">
        <f t="shared" si="0"/>
        <v>否</v>
      </c>
    </row>
    <row r="16" ht="36" customHeight="1" spans="1:5">
      <c r="A16" s="158" t="s">
        <v>3040</v>
      </c>
      <c r="B16" s="198"/>
      <c r="C16" s="194"/>
      <c r="D16" s="199"/>
      <c r="E16" s="146" t="str">
        <f t="shared" si="0"/>
        <v>否</v>
      </c>
    </row>
    <row r="17" ht="36" customHeight="1" spans="1:5">
      <c r="A17" s="158" t="s">
        <v>3041</v>
      </c>
      <c r="B17" s="198"/>
      <c r="C17" s="194"/>
      <c r="D17" s="199"/>
      <c r="E17" s="146" t="str">
        <f t="shared" si="0"/>
        <v>否</v>
      </c>
    </row>
    <row r="18" ht="36" customHeight="1" spans="1:5">
      <c r="A18" s="158" t="s">
        <v>3042</v>
      </c>
      <c r="B18" s="198"/>
      <c r="C18" s="194"/>
      <c r="D18" s="199"/>
      <c r="E18" s="146" t="str">
        <f t="shared" si="0"/>
        <v>否</v>
      </c>
    </row>
    <row r="19" ht="36" customHeight="1" spans="1:5">
      <c r="A19" s="158" t="s">
        <v>3044</v>
      </c>
      <c r="B19" s="200"/>
      <c r="C19" s="196"/>
      <c r="D19" s="197" t="str">
        <f>IF(B19&gt;0,C19/B19-1,IF(B19&lt;0,-(C19/B19-1),""))</f>
        <v/>
      </c>
      <c r="E19" s="146" t="str">
        <f t="shared" si="0"/>
        <v>否</v>
      </c>
    </row>
    <row r="20" ht="36" customHeight="1" spans="1:5">
      <c r="A20" s="158" t="s">
        <v>3045</v>
      </c>
      <c r="B20" s="198">
        <v>15590</v>
      </c>
      <c r="C20" s="194">
        <v>35000</v>
      </c>
      <c r="D20" s="96">
        <f>(C20-B20)/B20</f>
        <v>1.245</v>
      </c>
      <c r="E20" s="146" t="str">
        <f t="shared" si="0"/>
        <v>是</v>
      </c>
    </row>
    <row r="21" ht="36" customHeight="1" spans="1:5">
      <c r="A21" s="156" t="s">
        <v>3090</v>
      </c>
      <c r="B21" s="205"/>
      <c r="C21" s="205"/>
      <c r="D21" s="195"/>
      <c r="E21" s="146" t="str">
        <f t="shared" si="0"/>
        <v>否</v>
      </c>
    </row>
    <row r="22" ht="36" customHeight="1" spans="1:5">
      <c r="A22" s="158" t="s">
        <v>3047</v>
      </c>
      <c r="B22" s="206"/>
      <c r="C22" s="206"/>
      <c r="D22" s="199"/>
      <c r="E22" s="146" t="str">
        <f t="shared" si="0"/>
        <v>否</v>
      </c>
    </row>
    <row r="23" ht="36" customHeight="1" spans="1:5">
      <c r="A23" s="158" t="s">
        <v>3048</v>
      </c>
      <c r="B23" s="206">
        <v>0</v>
      </c>
      <c r="C23" s="207"/>
      <c r="D23" s="199" t="str">
        <f>IF(B23&gt;0,C23/B23-1,IF(B23&lt;0,-(C23/B23-1),""))</f>
        <v/>
      </c>
      <c r="E23" s="146" t="str">
        <f t="shared" si="0"/>
        <v>否</v>
      </c>
    </row>
    <row r="24" ht="36" customHeight="1" spans="1:5">
      <c r="A24" s="156" t="s">
        <v>3091</v>
      </c>
      <c r="B24" s="170"/>
      <c r="C24" s="208">
        <f>SUM(C25:C27)</f>
        <v>0</v>
      </c>
      <c r="D24" s="197" t="str">
        <f>IF(B24&gt;0,C24/B24-1,IF(B24&lt;0,-(C24/B24-1),""))</f>
        <v/>
      </c>
      <c r="E24" s="146" t="str">
        <f t="shared" si="0"/>
        <v>否</v>
      </c>
    </row>
    <row r="25" ht="36" customHeight="1" spans="1:5">
      <c r="A25" s="158" t="s">
        <v>3092</v>
      </c>
      <c r="B25" s="172"/>
      <c r="C25" s="209"/>
      <c r="D25" s="197" t="str">
        <f>IF(B25&gt;0,C25/B25-1,IF(B25&lt;0,-(C25/B25-1),""))</f>
        <v/>
      </c>
      <c r="E25" s="146" t="str">
        <f t="shared" si="0"/>
        <v>否</v>
      </c>
    </row>
    <row r="26" ht="36" customHeight="1" spans="1:5">
      <c r="A26" s="158" t="s">
        <v>3093</v>
      </c>
      <c r="B26" s="172"/>
      <c r="C26" s="209"/>
      <c r="D26" s="197" t="str">
        <f>IF(B26&gt;0,C26/B26-1,IF(B26&lt;0,-(C26/B26-1),""))</f>
        <v/>
      </c>
      <c r="E26" s="146" t="str">
        <f t="shared" si="0"/>
        <v>否</v>
      </c>
    </row>
    <row r="27" ht="36" customHeight="1" spans="1:5">
      <c r="A27" s="158" t="s">
        <v>3094</v>
      </c>
      <c r="B27" s="98"/>
      <c r="C27" s="207">
        <f>SUM(C28:C29)</f>
        <v>0</v>
      </c>
      <c r="D27" s="197" t="str">
        <f>IF(B27&gt;0,C27/B27-1,IF(B27&lt;0,-(C27/B27-1),""))</f>
        <v/>
      </c>
      <c r="E27" s="146" t="str">
        <f t="shared" si="0"/>
        <v>否</v>
      </c>
    </row>
    <row r="28" ht="36" customHeight="1" spans="1:5">
      <c r="A28" s="156" t="s">
        <v>3095</v>
      </c>
      <c r="B28" s="170"/>
      <c r="C28" s="170"/>
      <c r="D28" s="195"/>
      <c r="E28" s="146" t="str">
        <f t="shared" si="0"/>
        <v>否</v>
      </c>
    </row>
    <row r="29" ht="36" customHeight="1" spans="1:5">
      <c r="A29" s="158" t="s">
        <v>3057</v>
      </c>
      <c r="B29" s="98"/>
      <c r="C29" s="210"/>
      <c r="D29" s="202"/>
      <c r="E29" s="146" t="str">
        <f t="shared" si="0"/>
        <v>否</v>
      </c>
    </row>
    <row r="30" ht="36" customHeight="1" spans="1:5">
      <c r="A30" s="156" t="s">
        <v>3096</v>
      </c>
      <c r="B30" s="179"/>
      <c r="C30" s="211"/>
      <c r="D30" s="212"/>
      <c r="E30" s="146" t="str">
        <f t="shared" si="0"/>
        <v>否</v>
      </c>
    </row>
    <row r="31" ht="36" customHeight="1" spans="1:5">
      <c r="A31" s="213" t="s">
        <v>3097</v>
      </c>
      <c r="B31" s="95">
        <v>15590</v>
      </c>
      <c r="C31" s="95">
        <v>35000</v>
      </c>
      <c r="D31" s="96">
        <f t="shared" ref="D31:D35" si="1">(C31-B31)/B31</f>
        <v>1.245</v>
      </c>
      <c r="E31" s="146" t="str">
        <f t="shared" si="0"/>
        <v>是</v>
      </c>
    </row>
    <row r="32" ht="36" customHeight="1" spans="1:5">
      <c r="A32" s="214" t="s">
        <v>60</v>
      </c>
      <c r="B32" s="170">
        <v>21</v>
      </c>
      <c r="C32" s="170">
        <v>21</v>
      </c>
      <c r="D32" s="96">
        <f t="shared" si="1"/>
        <v>0</v>
      </c>
      <c r="E32" s="146" t="str">
        <f t="shared" si="0"/>
        <v>是</v>
      </c>
    </row>
    <row r="33" ht="36" customHeight="1" spans="1:5">
      <c r="A33" s="215" t="s">
        <v>3061</v>
      </c>
      <c r="B33" s="216"/>
      <c r="C33" s="170"/>
      <c r="D33" s="195"/>
      <c r="E33" s="146" t="str">
        <f t="shared" si="0"/>
        <v>否</v>
      </c>
    </row>
    <row r="34" ht="36" customHeight="1" spans="1:5">
      <c r="A34" s="214" t="s">
        <v>3062</v>
      </c>
      <c r="B34" s="95"/>
      <c r="C34" s="217"/>
      <c r="D34" s="195"/>
      <c r="E34" s="146" t="str">
        <f t="shared" si="0"/>
        <v>否</v>
      </c>
    </row>
    <row r="35" ht="36" customHeight="1" spans="1:5">
      <c r="A35" s="174" t="s">
        <v>67</v>
      </c>
      <c r="B35" s="95">
        <f>B31+B32</f>
        <v>15611</v>
      </c>
      <c r="C35" s="95">
        <f>C31+C32</f>
        <v>35021</v>
      </c>
      <c r="D35" s="96">
        <f t="shared" si="1"/>
        <v>1.2434</v>
      </c>
      <c r="E35" s="146" t="str">
        <f t="shared" si="0"/>
        <v>是</v>
      </c>
    </row>
    <row r="36" spans="2:2">
      <c r="B36" s="218"/>
    </row>
    <row r="37" spans="2:2">
      <c r="B37" s="219"/>
    </row>
    <row r="38" spans="2:2">
      <c r="B38" s="218"/>
    </row>
    <row r="39" spans="2:2">
      <c r="B39" s="219"/>
    </row>
    <row r="40" spans="2:2">
      <c r="B40" s="218"/>
    </row>
    <row r="41" spans="2:2">
      <c r="B41" s="218"/>
    </row>
    <row r="42" spans="2:2">
      <c r="B42" s="219"/>
    </row>
    <row r="43" spans="2:2">
      <c r="B43" s="218"/>
    </row>
    <row r="44" spans="2:2">
      <c r="B44" s="218"/>
    </row>
    <row r="45" spans="2:2">
      <c r="B45" s="218"/>
    </row>
    <row r="46" spans="2:2">
      <c r="B46" s="218"/>
    </row>
    <row r="47" spans="2:2">
      <c r="B47" s="219"/>
    </row>
    <row r="48" spans="2:2">
      <c r="B48" s="218"/>
    </row>
  </sheetData>
  <mergeCells count="1">
    <mergeCell ref="A1:D1"/>
  </mergeCells>
  <conditionalFormatting sqref="E3:E35">
    <cfRule type="cellIs" dxfId="3" priority="2" stopIfTrue="1" operator="lessThanOrEqual">
      <formula>-1</formula>
    </cfRule>
  </conditionalFormatting>
  <conditionalFormatting sqref="D5 D7 D33:D34 D28 D21: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5"/>
  <sheetViews>
    <sheetView showGridLines="0" showZeros="0" view="pageBreakPreview" zoomScaleNormal="100" workbookViewId="0">
      <selection activeCell="F13" sqref="A1:F22"/>
    </sheetView>
  </sheetViews>
  <sheetFormatPr defaultColWidth="9" defaultRowHeight="13.5" outlineLevelCol="4"/>
  <cols>
    <col min="1" max="1" width="50.75" customWidth="1"/>
    <col min="2" max="4" width="20.625" customWidth="1"/>
    <col min="5" max="5" width="5.375" customWidth="1"/>
  </cols>
  <sheetData>
    <row r="1" ht="45" customHeight="1" spans="1:4">
      <c r="A1" s="164" t="s">
        <v>3098</v>
      </c>
      <c r="B1" s="164"/>
      <c r="C1" s="164"/>
      <c r="D1" s="164"/>
    </row>
    <row r="2" ht="20.1" customHeight="1" spans="1:4">
      <c r="A2" s="165"/>
      <c r="B2" s="165"/>
      <c r="C2" s="165"/>
      <c r="D2" s="166" t="s">
        <v>1</v>
      </c>
    </row>
    <row r="3" ht="45" customHeight="1" spans="1:5">
      <c r="A3" s="167" t="s">
        <v>3099</v>
      </c>
      <c r="B3" s="168" t="s">
        <v>4</v>
      </c>
      <c r="C3" s="168" t="s">
        <v>5</v>
      </c>
      <c r="D3" s="168" t="s">
        <v>6</v>
      </c>
      <c r="E3" s="169" t="s">
        <v>7</v>
      </c>
    </row>
    <row r="4" ht="36" customHeight="1" spans="1:5">
      <c r="A4" s="156" t="s">
        <v>3064</v>
      </c>
      <c r="B4" s="170">
        <v>21</v>
      </c>
      <c r="C4" s="170">
        <v>21</v>
      </c>
      <c r="D4" s="171">
        <f>(C4-B4)/B4</f>
        <v>0</v>
      </c>
      <c r="E4" s="146" t="str">
        <f t="shared" ref="E4:E5" si="0">IF(A4&lt;&gt;"",IF(SUM(B4:C4)&lt;&gt;0,"是","否"),"是")</f>
        <v>是</v>
      </c>
    </row>
    <row r="5" ht="36" customHeight="1" spans="1:5">
      <c r="A5" s="159" t="s">
        <v>3100</v>
      </c>
      <c r="B5" s="172"/>
      <c r="C5" s="172"/>
      <c r="D5" s="171"/>
      <c r="E5" s="146" t="str">
        <f t="shared" si="0"/>
        <v>否</v>
      </c>
    </row>
    <row r="6" ht="36" customHeight="1" spans="1:5">
      <c r="A6" s="159" t="s">
        <v>3067</v>
      </c>
      <c r="B6" s="173">
        <v>21</v>
      </c>
      <c r="C6" s="173">
        <v>21</v>
      </c>
      <c r="D6" s="171">
        <f>(C6-B6)/B6</f>
        <v>0</v>
      </c>
      <c r="E6" s="146" t="str">
        <f t="shared" ref="E6:E21" si="1">IF(A7&lt;&gt;"",IF(SUM(B7:C7)&lt;&gt;0,"是","否"),"是")</f>
        <v>否</v>
      </c>
    </row>
    <row r="7" ht="36" customHeight="1" spans="1:5">
      <c r="A7" s="159" t="s">
        <v>3070</v>
      </c>
      <c r="B7" s="172"/>
      <c r="C7" s="172"/>
      <c r="D7" s="171"/>
      <c r="E7" s="146" t="str">
        <f t="shared" si="1"/>
        <v>否</v>
      </c>
    </row>
    <row r="8" ht="36" customHeight="1" spans="1:5">
      <c r="A8" s="156" t="s">
        <v>3071</v>
      </c>
      <c r="B8" s="170"/>
      <c r="C8" s="170"/>
      <c r="D8" s="171"/>
      <c r="E8" s="146" t="str">
        <f t="shared" si="1"/>
        <v>否</v>
      </c>
    </row>
    <row r="9" ht="36" customHeight="1" spans="1:5">
      <c r="A9" s="159" t="s">
        <v>3072</v>
      </c>
      <c r="B9" s="172"/>
      <c r="C9" s="172"/>
      <c r="D9" s="171"/>
      <c r="E9" s="146" t="str">
        <f t="shared" si="1"/>
        <v>否</v>
      </c>
    </row>
    <row r="10" ht="36" customHeight="1" spans="1:5">
      <c r="A10" s="159" t="s">
        <v>3076</v>
      </c>
      <c r="B10" s="172"/>
      <c r="C10" s="172"/>
      <c r="D10" s="171"/>
      <c r="E10" s="146" t="str">
        <f t="shared" si="1"/>
        <v>否</v>
      </c>
    </row>
    <row r="11" ht="36" customHeight="1" spans="1:5">
      <c r="A11" s="156" t="s">
        <v>3077</v>
      </c>
      <c r="B11" s="170">
        <f>B12</f>
        <v>0</v>
      </c>
      <c r="C11" s="170">
        <f>C12</f>
        <v>0</v>
      </c>
      <c r="D11" s="171"/>
      <c r="E11" s="146" t="str">
        <f t="shared" si="1"/>
        <v>否</v>
      </c>
    </row>
    <row r="12" ht="36" customHeight="1" spans="1:5">
      <c r="A12" s="159" t="s">
        <v>3078</v>
      </c>
      <c r="B12" s="172"/>
      <c r="C12" s="172"/>
      <c r="D12" s="171"/>
      <c r="E12" s="146" t="str">
        <f t="shared" si="1"/>
        <v>否</v>
      </c>
    </row>
    <row r="13" ht="36" customHeight="1" spans="1:5">
      <c r="A13" s="156" t="s">
        <v>3079</v>
      </c>
      <c r="B13" s="170"/>
      <c r="C13" s="170"/>
      <c r="D13" s="171"/>
      <c r="E13" s="146" t="str">
        <f t="shared" si="1"/>
        <v>否</v>
      </c>
    </row>
    <row r="14" ht="36" customHeight="1" spans="1:5">
      <c r="A14" s="158" t="s">
        <v>3101</v>
      </c>
      <c r="B14" s="172"/>
      <c r="C14" s="172"/>
      <c r="D14" s="171"/>
      <c r="E14" s="146" t="str">
        <f t="shared" si="1"/>
        <v>否</v>
      </c>
    </row>
    <row r="15" ht="36" customHeight="1" spans="1:5">
      <c r="A15" s="156" t="s">
        <v>3081</v>
      </c>
      <c r="B15" s="170"/>
      <c r="C15" s="170"/>
      <c r="D15" s="171"/>
      <c r="E15" s="146" t="str">
        <f t="shared" si="1"/>
        <v>否</v>
      </c>
    </row>
    <row r="16" ht="36" customHeight="1" spans="1:5">
      <c r="A16" s="159" t="s">
        <v>3082</v>
      </c>
      <c r="B16" s="172"/>
      <c r="C16" s="172"/>
      <c r="D16" s="171"/>
      <c r="E16" s="146" t="str">
        <f t="shared" si="1"/>
        <v>是</v>
      </c>
    </row>
    <row r="17" ht="36" customHeight="1" spans="1:5">
      <c r="A17" s="174" t="s">
        <v>3102</v>
      </c>
      <c r="B17" s="170">
        <v>21</v>
      </c>
      <c r="C17" s="170">
        <v>21</v>
      </c>
      <c r="D17" s="171">
        <f>(C17-B17)/B17</f>
        <v>0</v>
      </c>
      <c r="E17" s="146" t="str">
        <f t="shared" si="1"/>
        <v>否</v>
      </c>
    </row>
    <row r="18" ht="36" customHeight="1" spans="1:5">
      <c r="A18" s="175" t="s">
        <v>120</v>
      </c>
      <c r="B18" s="170"/>
      <c r="C18" s="170"/>
      <c r="D18" s="171"/>
      <c r="E18" s="146" t="str">
        <f t="shared" si="1"/>
        <v>否</v>
      </c>
    </row>
    <row r="19" ht="36" customHeight="1" spans="1:5">
      <c r="A19" s="176" t="s">
        <v>3084</v>
      </c>
      <c r="B19" s="177"/>
      <c r="C19" s="172"/>
      <c r="D19" s="171"/>
      <c r="E19" s="146" t="str">
        <f t="shared" si="1"/>
        <v>是</v>
      </c>
    </row>
    <row r="20" ht="36" customHeight="1" spans="1:5">
      <c r="A20" s="176" t="s">
        <v>3085</v>
      </c>
      <c r="B20" s="177">
        <v>15590</v>
      </c>
      <c r="C20" s="177">
        <v>35000</v>
      </c>
      <c r="D20" s="171">
        <f>(C20-B20)/B20</f>
        <v>1.245</v>
      </c>
      <c r="E20" s="146" t="str">
        <f t="shared" si="1"/>
        <v>否</v>
      </c>
    </row>
    <row r="21" ht="36" customHeight="1" spans="1:5">
      <c r="A21" s="178" t="s">
        <v>3086</v>
      </c>
      <c r="B21" s="179"/>
      <c r="C21" s="170"/>
      <c r="D21" s="171"/>
      <c r="E21" s="146" t="str">
        <f t="shared" si="1"/>
        <v>是</v>
      </c>
    </row>
    <row r="22" ht="18.75" spans="1:4">
      <c r="A22" s="174" t="s">
        <v>127</v>
      </c>
      <c r="B22" s="170">
        <f>B17+B20</f>
        <v>15611</v>
      </c>
      <c r="C22" s="170">
        <f>C17+C20</f>
        <v>35021</v>
      </c>
      <c r="D22" s="171">
        <f>(C22-B22)/B22</f>
        <v>1.243</v>
      </c>
    </row>
    <row r="23" spans="2:2">
      <c r="B23" s="180"/>
    </row>
    <row r="24" spans="2:3">
      <c r="B24" s="181"/>
      <c r="C24" s="181"/>
    </row>
    <row r="25" spans="2:2">
      <c r="B25" s="180"/>
    </row>
    <row r="26" spans="2:3">
      <c r="B26" s="181"/>
      <c r="C26" s="181"/>
    </row>
    <row r="27" spans="2:2">
      <c r="B27" s="180"/>
    </row>
    <row r="28" spans="2:2">
      <c r="B28" s="180"/>
    </row>
    <row r="29" spans="2:3">
      <c r="B29" s="181"/>
      <c r="C29" s="181"/>
    </row>
    <row r="30" spans="2:2">
      <c r="B30" s="180"/>
    </row>
    <row r="31" spans="2:2">
      <c r="B31" s="180"/>
    </row>
    <row r="32" spans="2:2">
      <c r="B32" s="180"/>
    </row>
    <row r="33" spans="2:2">
      <c r="B33" s="180"/>
    </row>
    <row r="34" spans="2:3">
      <c r="B34" s="181"/>
      <c r="C34" s="181"/>
    </row>
    <row r="35" spans="2:2">
      <c r="B35" s="180"/>
    </row>
  </sheetData>
  <mergeCells count="1">
    <mergeCell ref="A1:D1"/>
  </mergeCells>
  <conditionalFormatting sqref="E3:E21">
    <cfRule type="cellIs" dxfId="3" priority="3" stopIfTrue="1" operator="lessThanOrEqual">
      <formula>-1</formula>
    </cfRule>
  </conditionalFormatting>
  <conditionalFormatting sqref="E4:E21">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view="pageBreakPreview" zoomScaleNormal="100" topLeftCell="A10" workbookViewId="0">
      <selection activeCell="A1" sqref="A1:B20"/>
    </sheetView>
  </sheetViews>
  <sheetFormatPr defaultColWidth="9" defaultRowHeight="14.25" outlineLevelCol="1"/>
  <cols>
    <col min="1" max="1" width="36.25" style="147" customWidth="1"/>
    <col min="2" max="2" width="45.5" style="149" customWidth="1"/>
    <col min="3" max="3" width="12.625" style="147"/>
    <col min="4" max="16374" width="9" style="147"/>
    <col min="16375" max="16376" width="35.625" style="147"/>
    <col min="16377" max="16377" width="9" style="147"/>
    <col min="16378" max="16384" width="9" style="150"/>
  </cols>
  <sheetData>
    <row r="1" s="147" customFormat="1" ht="45" customHeight="1" spans="1:2">
      <c r="A1" s="151" t="s">
        <v>3103</v>
      </c>
      <c r="B1" s="152"/>
    </row>
    <row r="2" s="147" customFormat="1" ht="20.1" customHeight="1" spans="1:2">
      <c r="A2" s="153"/>
      <c r="B2" s="154" t="s">
        <v>1</v>
      </c>
    </row>
    <row r="3" s="148" customFormat="1" ht="45" customHeight="1" spans="1:2">
      <c r="A3" s="155" t="s">
        <v>3104</v>
      </c>
      <c r="B3" s="155" t="s">
        <v>3105</v>
      </c>
    </row>
    <row r="4" s="147" customFormat="1" ht="36" customHeight="1" spans="1:2">
      <c r="A4" s="160" t="s">
        <v>2454</v>
      </c>
      <c r="B4" s="157"/>
    </row>
    <row r="5" s="147" customFormat="1" ht="36" customHeight="1" spans="1:2">
      <c r="A5" s="160" t="s">
        <v>2456</v>
      </c>
      <c r="B5" s="157"/>
    </row>
    <row r="6" s="147" customFormat="1" ht="36" customHeight="1" spans="1:2">
      <c r="A6" s="160" t="s">
        <v>2457</v>
      </c>
      <c r="B6" s="157">
        <v>21</v>
      </c>
    </row>
    <row r="7" s="147" customFormat="1" ht="36" customHeight="1" spans="1:2">
      <c r="A7" s="160" t="s">
        <v>2458</v>
      </c>
      <c r="B7" s="157"/>
    </row>
    <row r="8" s="147" customFormat="1" ht="36" customHeight="1" spans="1:2">
      <c r="A8" s="160" t="s">
        <v>2459</v>
      </c>
      <c r="B8" s="157"/>
    </row>
    <row r="9" s="147" customFormat="1" ht="36" customHeight="1" spans="1:2">
      <c r="A9" s="160" t="s">
        <v>2460</v>
      </c>
      <c r="B9" s="157"/>
    </row>
    <row r="10" s="147" customFormat="1" ht="36" customHeight="1" spans="1:2">
      <c r="A10" s="160" t="s">
        <v>2461</v>
      </c>
      <c r="B10" s="157"/>
    </row>
    <row r="11" s="147" customFormat="1" ht="36" customHeight="1" spans="1:2">
      <c r="A11" s="160" t="s">
        <v>2462</v>
      </c>
      <c r="B11" s="157"/>
    </row>
    <row r="12" s="147" customFormat="1" ht="36" customHeight="1" spans="1:2">
      <c r="A12" s="160" t="s">
        <v>2463</v>
      </c>
      <c r="B12" s="157"/>
    </row>
    <row r="13" s="147" customFormat="1" ht="36" customHeight="1" spans="1:2">
      <c r="A13" s="160" t="s">
        <v>2464</v>
      </c>
      <c r="B13" s="157"/>
    </row>
    <row r="14" s="147" customFormat="1" ht="36" customHeight="1" spans="1:2">
      <c r="A14" s="160" t="s">
        <v>2465</v>
      </c>
      <c r="B14" s="157"/>
    </row>
    <row r="15" s="147" customFormat="1" ht="36" customHeight="1" spans="1:2">
      <c r="A15" s="160" t="s">
        <v>2466</v>
      </c>
      <c r="B15" s="157"/>
    </row>
    <row r="16" s="147" customFormat="1" ht="36" customHeight="1" spans="1:2">
      <c r="A16" s="160" t="s">
        <v>2467</v>
      </c>
      <c r="B16" s="157"/>
    </row>
    <row r="17" s="147" customFormat="1" ht="36" customHeight="1" spans="1:2">
      <c r="A17" s="160" t="s">
        <v>2468</v>
      </c>
      <c r="B17" s="157"/>
    </row>
    <row r="18" s="147" customFormat="1" ht="36" customHeight="1" spans="1:2">
      <c r="A18" s="160" t="s">
        <v>2469</v>
      </c>
      <c r="B18" s="157"/>
    </row>
    <row r="19" s="147" customFormat="1" ht="36" customHeight="1" spans="1:2">
      <c r="A19" s="160" t="s">
        <v>2470</v>
      </c>
      <c r="B19" s="157"/>
    </row>
    <row r="20" s="147" customFormat="1" ht="30.95" customHeight="1" spans="1:2">
      <c r="A20" s="162" t="s">
        <v>3106</v>
      </c>
      <c r="B20" s="163">
        <v>21</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topLeftCell="A3" workbookViewId="0">
      <selection activeCell="C9" sqref="C9"/>
    </sheetView>
  </sheetViews>
  <sheetFormatPr defaultColWidth="9" defaultRowHeight="14.25"/>
  <cols>
    <col min="1" max="1" width="46.625" style="147" customWidth="1"/>
    <col min="2" max="2" width="38" style="149" customWidth="1"/>
    <col min="3" max="16371" width="9" style="147"/>
    <col min="16372" max="16373" width="35.625" style="147"/>
    <col min="16374" max="16374" width="9" style="147"/>
    <col min="16375" max="16384" width="9" style="150"/>
  </cols>
  <sheetData>
    <row r="1" s="147" customFormat="1" ht="45" customHeight="1" spans="1:2">
      <c r="A1" s="151" t="s">
        <v>3107</v>
      </c>
      <c r="B1" s="152"/>
    </row>
    <row r="2" s="147" customFormat="1" ht="20.1" customHeight="1" spans="1:2">
      <c r="A2" s="153"/>
      <c r="B2" s="154" t="s">
        <v>1</v>
      </c>
    </row>
    <row r="3" s="148" customFormat="1" ht="45" customHeight="1" spans="1:2">
      <c r="A3" s="155" t="s">
        <v>3108</v>
      </c>
      <c r="B3" s="155" t="s">
        <v>3105</v>
      </c>
    </row>
    <row r="4" s="147" customFormat="1" ht="36" customHeight="1" spans="1:2">
      <c r="A4" s="156" t="s">
        <v>3109</v>
      </c>
      <c r="B4" s="157">
        <v>21</v>
      </c>
    </row>
    <row r="5" s="147" customFormat="1" ht="36" customHeight="1" spans="1:2">
      <c r="A5" s="158" t="s">
        <v>3110</v>
      </c>
      <c r="B5" s="157">
        <v>21</v>
      </c>
    </row>
    <row r="6" s="147" customFormat="1" ht="36" customHeight="1" spans="1:2">
      <c r="A6" s="156"/>
      <c r="B6" s="157"/>
    </row>
    <row r="7" s="147" customFormat="1" ht="36" customHeight="1" spans="1:2">
      <c r="A7" s="156"/>
      <c r="B7" s="157"/>
    </row>
    <row r="8" s="147" customFormat="1" ht="36" customHeight="1" spans="1:2">
      <c r="A8" s="156"/>
      <c r="B8" s="157"/>
    </row>
    <row r="9" s="147" customFormat="1" ht="36" customHeight="1" spans="1:2">
      <c r="A9" s="156"/>
      <c r="B9" s="157"/>
    </row>
    <row r="10" s="147" customFormat="1" ht="36" customHeight="1" spans="1:2">
      <c r="A10" s="159"/>
      <c r="B10" s="157"/>
    </row>
    <row r="11" s="147" customFormat="1" ht="36" customHeight="1" spans="1:2">
      <c r="A11" s="160"/>
      <c r="B11" s="157"/>
    </row>
    <row r="12" s="147" customFormat="1" ht="36" customHeight="1" spans="1:2">
      <c r="A12" s="161"/>
      <c r="B12" s="157"/>
    </row>
    <row r="13" s="147" customFormat="1" ht="36" customHeight="1" spans="1:2">
      <c r="A13" s="161"/>
      <c r="B13" s="157"/>
    </row>
    <row r="14" s="147" customFormat="1" ht="36" customHeight="1" spans="1:2">
      <c r="A14" s="161"/>
      <c r="B14" s="157"/>
    </row>
    <row r="15" s="147" customFormat="1" ht="36" customHeight="1" spans="1:2">
      <c r="A15" s="161"/>
      <c r="B15" s="157"/>
    </row>
    <row r="16" s="147" customFormat="1" ht="36" customHeight="1" spans="1:2">
      <c r="A16" s="161"/>
      <c r="B16" s="157"/>
    </row>
    <row r="17" s="147" customFormat="1" ht="36" customHeight="1" spans="1:2">
      <c r="A17" s="161"/>
      <c r="B17" s="157"/>
    </row>
    <row r="18" s="147" customFormat="1" ht="36" customHeight="1" spans="1:2">
      <c r="A18" s="161"/>
      <c r="B18" s="157"/>
    </row>
    <row r="19" s="147" customFormat="1" ht="30.95" customHeight="1" spans="1:2">
      <c r="A19" s="162" t="s">
        <v>3106</v>
      </c>
      <c r="B19" s="163">
        <v>21</v>
      </c>
    </row>
    <row r="20" s="147" customFormat="1" spans="2:16377">
      <c r="B20" s="149"/>
      <c r="XEU20" s="150"/>
      <c r="XEV20" s="150"/>
      <c r="XEW20" s="150"/>
    </row>
    <row r="21" s="147" customFormat="1" spans="2:16377">
      <c r="B21" s="149"/>
      <c r="XEU21" s="150"/>
      <c r="XEV21" s="150"/>
      <c r="XEW21" s="150"/>
    </row>
  </sheetData>
  <mergeCells count="1">
    <mergeCell ref="A1:B1"/>
  </mergeCells>
  <conditionalFormatting sqref="B3:G3">
    <cfRule type="cellIs" dxfId="0" priority="3" stopIfTrue="1" operator="lessThanOrEqual">
      <formula>-1</formula>
    </cfRule>
  </conditionalFormatting>
  <conditionalFormatting sqref="B4:B5">
    <cfRule type="cellIs" dxfId="0" priority="1" stopIfTrue="1" operator="lessThanOrEqual">
      <formula>-1</formula>
    </cfRule>
  </conditionalFormatting>
  <conditionalFormatting sqref="B4:G9">
    <cfRule type="cellIs" dxfId="0"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1"/>
  <sheetViews>
    <sheetView showGridLines="0" showZeros="0" view="pageBreakPreview" zoomScale="90" zoomScaleNormal="90" topLeftCell="B1" workbookViewId="0">
      <pane ySplit="3" topLeftCell="A28" activePane="bottomLeft" state="frozen"/>
      <selection/>
      <selection pane="bottomLeft" activeCell="H32" sqref="H32"/>
    </sheetView>
  </sheetViews>
  <sheetFormatPr defaultColWidth="9" defaultRowHeight="14.25" outlineLevelCol="5"/>
  <cols>
    <col min="1" max="1" width="12.75" style="149" customWidth="1"/>
    <col min="2" max="2" width="50.75" style="149" customWidth="1"/>
    <col min="3" max="4" width="20.625" style="149" customWidth="1"/>
    <col min="5" max="5" width="20.625" style="468" customWidth="1"/>
    <col min="6" max="6" width="9.75" style="149" customWidth="1"/>
    <col min="7" max="16384" width="9" style="261"/>
  </cols>
  <sheetData>
    <row r="1" ht="45" customHeight="1" spans="1:5">
      <c r="A1" s="328"/>
      <c r="B1" s="328" t="s">
        <v>68</v>
      </c>
      <c r="C1" s="328"/>
      <c r="D1" s="328"/>
      <c r="E1" s="329"/>
    </row>
    <row r="2" ht="18.95" customHeight="1" spans="1:5">
      <c r="A2" s="494"/>
      <c r="B2" s="469"/>
      <c r="C2" s="368"/>
      <c r="E2" s="470" t="s">
        <v>1</v>
      </c>
    </row>
    <row r="3" s="465" customFormat="1" ht="45" customHeight="1" spans="1:6">
      <c r="A3" s="495" t="s">
        <v>2</v>
      </c>
      <c r="B3" s="420" t="s">
        <v>3</v>
      </c>
      <c r="C3" s="168" t="s">
        <v>4</v>
      </c>
      <c r="D3" s="168" t="s">
        <v>5</v>
      </c>
      <c r="E3" s="192" t="s">
        <v>6</v>
      </c>
      <c r="F3" s="496" t="s">
        <v>7</v>
      </c>
    </row>
    <row r="4" ht="37.5" customHeight="1" spans="1:6">
      <c r="A4" s="345" t="s">
        <v>69</v>
      </c>
      <c r="B4" s="497" t="s">
        <v>70</v>
      </c>
      <c r="C4" s="349">
        <v>28221</v>
      </c>
      <c r="D4" s="349">
        <v>29166</v>
      </c>
      <c r="E4" s="259">
        <f>IF(C4&gt;0,D4/C4-1,IF(C4&lt;0,-(D4/C4-1),""))</f>
        <v>0.0335</v>
      </c>
      <c r="F4" s="272" t="str">
        <f t="shared" ref="F4:F38" si="0">IF(LEN(A4)=3,"是",IF(B4&lt;&gt;"",IF(SUM(C4:D4)&lt;&gt;0,"是","否"),"是"))</f>
        <v>是</v>
      </c>
    </row>
    <row r="5" ht="37.5" customHeight="1" spans="1:6">
      <c r="A5" s="345" t="s">
        <v>71</v>
      </c>
      <c r="B5" s="498" t="s">
        <v>72</v>
      </c>
      <c r="C5" s="349"/>
      <c r="D5" s="349"/>
      <c r="E5" s="259" t="str">
        <f t="shared" ref="E5:E32" si="1">IF(C5&gt;0,D5/C5-1,IF(C5&lt;0,-(D5/C5-1),""))</f>
        <v/>
      </c>
      <c r="F5" s="272" t="str">
        <f t="shared" si="0"/>
        <v>是</v>
      </c>
    </row>
    <row r="6" ht="37.5" customHeight="1" spans="1:6">
      <c r="A6" s="345" t="s">
        <v>73</v>
      </c>
      <c r="B6" s="498" t="s">
        <v>74</v>
      </c>
      <c r="C6" s="349">
        <v>345</v>
      </c>
      <c r="D6" s="349">
        <v>300</v>
      </c>
      <c r="E6" s="259">
        <f t="shared" si="1"/>
        <v>-0.1304</v>
      </c>
      <c r="F6" s="272" t="str">
        <f t="shared" si="0"/>
        <v>是</v>
      </c>
    </row>
    <row r="7" ht="37.5" customHeight="1" spans="1:6">
      <c r="A7" s="345" t="s">
        <v>75</v>
      </c>
      <c r="B7" s="498" t="s">
        <v>76</v>
      </c>
      <c r="C7" s="349">
        <v>15273</v>
      </c>
      <c r="D7" s="349">
        <v>16670</v>
      </c>
      <c r="E7" s="259">
        <f t="shared" si="1"/>
        <v>0.0915</v>
      </c>
      <c r="F7" s="272" t="str">
        <f t="shared" si="0"/>
        <v>是</v>
      </c>
    </row>
    <row r="8" ht="37.5" customHeight="1" spans="1:6">
      <c r="A8" s="345" t="s">
        <v>77</v>
      </c>
      <c r="B8" s="498" t="s">
        <v>78</v>
      </c>
      <c r="C8" s="349">
        <v>148938</v>
      </c>
      <c r="D8" s="349">
        <v>153812</v>
      </c>
      <c r="E8" s="259">
        <f t="shared" si="1"/>
        <v>0.0327</v>
      </c>
      <c r="F8" s="272" t="str">
        <f t="shared" si="0"/>
        <v>是</v>
      </c>
    </row>
    <row r="9" ht="37.5" customHeight="1" spans="1:6">
      <c r="A9" s="345" t="s">
        <v>79</v>
      </c>
      <c r="B9" s="498" t="s">
        <v>80</v>
      </c>
      <c r="C9" s="349">
        <v>1775</v>
      </c>
      <c r="D9" s="349">
        <v>995</v>
      </c>
      <c r="E9" s="259">
        <f t="shared" si="1"/>
        <v>-0.4394</v>
      </c>
      <c r="F9" s="272" t="str">
        <f t="shared" si="0"/>
        <v>是</v>
      </c>
    </row>
    <row r="10" ht="37.5" customHeight="1" spans="1:6">
      <c r="A10" s="345" t="s">
        <v>81</v>
      </c>
      <c r="B10" s="498" t="s">
        <v>82</v>
      </c>
      <c r="C10" s="349">
        <v>2874</v>
      </c>
      <c r="D10" s="349">
        <v>1670</v>
      </c>
      <c r="E10" s="259">
        <f t="shared" si="1"/>
        <v>-0.4189</v>
      </c>
      <c r="F10" s="272" t="str">
        <f t="shared" si="0"/>
        <v>是</v>
      </c>
    </row>
    <row r="11" ht="37.5" customHeight="1" spans="1:6">
      <c r="A11" s="345" t="s">
        <v>83</v>
      </c>
      <c r="B11" s="498" t="s">
        <v>84</v>
      </c>
      <c r="C11" s="349">
        <v>81302</v>
      </c>
      <c r="D11" s="349">
        <v>96678</v>
      </c>
      <c r="E11" s="259">
        <f t="shared" si="1"/>
        <v>0.1891</v>
      </c>
      <c r="F11" s="272" t="str">
        <f t="shared" si="0"/>
        <v>是</v>
      </c>
    </row>
    <row r="12" ht="37.5" customHeight="1" spans="1:6">
      <c r="A12" s="345" t="s">
        <v>85</v>
      </c>
      <c r="B12" s="498" t="s">
        <v>86</v>
      </c>
      <c r="C12" s="349">
        <v>37261</v>
      </c>
      <c r="D12" s="349">
        <v>51667</v>
      </c>
      <c r="E12" s="259">
        <f t="shared" si="1"/>
        <v>0.3866</v>
      </c>
      <c r="F12" s="272" t="str">
        <f t="shared" si="0"/>
        <v>是</v>
      </c>
    </row>
    <row r="13" ht="37.5" customHeight="1" spans="1:6">
      <c r="A13" s="345" t="s">
        <v>87</v>
      </c>
      <c r="B13" s="498" t="s">
        <v>88</v>
      </c>
      <c r="C13" s="349">
        <v>26203</v>
      </c>
      <c r="D13" s="349">
        <v>2410</v>
      </c>
      <c r="E13" s="259">
        <f t="shared" si="1"/>
        <v>-0.908</v>
      </c>
      <c r="F13" s="272" t="str">
        <f t="shared" si="0"/>
        <v>是</v>
      </c>
    </row>
    <row r="14" ht="37.5" customHeight="1" spans="1:6">
      <c r="A14" s="345" t="s">
        <v>89</v>
      </c>
      <c r="B14" s="498" t="s">
        <v>90</v>
      </c>
      <c r="C14" s="349">
        <v>21861</v>
      </c>
      <c r="D14" s="349">
        <v>7929</v>
      </c>
      <c r="E14" s="259">
        <f t="shared" si="1"/>
        <v>-0.6373</v>
      </c>
      <c r="F14" s="272" t="str">
        <f t="shared" si="0"/>
        <v>是</v>
      </c>
    </row>
    <row r="15" ht="37.5" customHeight="1" spans="1:6">
      <c r="A15" s="345" t="s">
        <v>91</v>
      </c>
      <c r="B15" s="498" t="s">
        <v>92</v>
      </c>
      <c r="C15" s="349">
        <v>83704</v>
      </c>
      <c r="D15" s="349">
        <v>112908</v>
      </c>
      <c r="E15" s="259">
        <f t="shared" si="1"/>
        <v>0.3489</v>
      </c>
      <c r="F15" s="272" t="str">
        <f t="shared" si="0"/>
        <v>是</v>
      </c>
    </row>
    <row r="16" ht="37.5" customHeight="1" spans="1:6">
      <c r="A16" s="345" t="s">
        <v>93</v>
      </c>
      <c r="B16" s="498" t="s">
        <v>94</v>
      </c>
      <c r="C16" s="349">
        <v>5710</v>
      </c>
      <c r="D16" s="349">
        <v>5171</v>
      </c>
      <c r="E16" s="259">
        <f t="shared" si="1"/>
        <v>-0.0944</v>
      </c>
      <c r="F16" s="272" t="str">
        <f t="shared" si="0"/>
        <v>是</v>
      </c>
    </row>
    <row r="17" ht="37.5" customHeight="1" spans="1:6">
      <c r="A17" s="345" t="s">
        <v>95</v>
      </c>
      <c r="B17" s="498" t="s">
        <v>96</v>
      </c>
      <c r="C17" s="349">
        <v>5054</v>
      </c>
      <c r="D17" s="349">
        <v>7150</v>
      </c>
      <c r="E17" s="259">
        <f t="shared" si="1"/>
        <v>0.4147</v>
      </c>
      <c r="F17" s="272" t="str">
        <f t="shared" si="0"/>
        <v>是</v>
      </c>
    </row>
    <row r="18" ht="37.5" customHeight="1" spans="1:6">
      <c r="A18" s="345" t="s">
        <v>97</v>
      </c>
      <c r="B18" s="498" t="s">
        <v>98</v>
      </c>
      <c r="C18" s="349">
        <v>1110</v>
      </c>
      <c r="D18" s="349">
        <v>1176</v>
      </c>
      <c r="E18" s="259">
        <f t="shared" si="1"/>
        <v>0.0595</v>
      </c>
      <c r="F18" s="272" t="str">
        <f t="shared" si="0"/>
        <v>是</v>
      </c>
    </row>
    <row r="19" ht="37.5" customHeight="1" spans="1:6">
      <c r="A19" s="345" t="s">
        <v>99</v>
      </c>
      <c r="B19" s="498" t="s">
        <v>100</v>
      </c>
      <c r="C19" s="349"/>
      <c r="D19" s="349"/>
      <c r="E19" s="259" t="str">
        <f t="shared" si="1"/>
        <v/>
      </c>
      <c r="F19" s="272" t="str">
        <f t="shared" si="0"/>
        <v>是</v>
      </c>
    </row>
    <row r="20" ht="37.5" customHeight="1" spans="1:6">
      <c r="A20" s="345" t="s">
        <v>101</v>
      </c>
      <c r="B20" s="498" t="s">
        <v>102</v>
      </c>
      <c r="C20" s="349"/>
      <c r="D20" s="349"/>
      <c r="E20" s="259" t="str">
        <f t="shared" si="1"/>
        <v/>
      </c>
      <c r="F20" s="272" t="str">
        <f t="shared" si="0"/>
        <v>是</v>
      </c>
    </row>
    <row r="21" ht="37.5" customHeight="1" spans="1:6">
      <c r="A21" s="345" t="s">
        <v>103</v>
      </c>
      <c r="B21" s="498" t="s">
        <v>104</v>
      </c>
      <c r="C21" s="349">
        <v>6829</v>
      </c>
      <c r="D21" s="349">
        <v>9000</v>
      </c>
      <c r="E21" s="259">
        <f t="shared" si="1"/>
        <v>0.3179</v>
      </c>
      <c r="F21" s="272" t="str">
        <f t="shared" si="0"/>
        <v>是</v>
      </c>
    </row>
    <row r="22" ht="37.5" customHeight="1" spans="1:6">
      <c r="A22" s="345" t="s">
        <v>105</v>
      </c>
      <c r="B22" s="498" t="s">
        <v>106</v>
      </c>
      <c r="C22" s="349">
        <v>21541</v>
      </c>
      <c r="D22" s="349">
        <v>20278</v>
      </c>
      <c r="E22" s="259">
        <f t="shared" si="1"/>
        <v>-0.0586</v>
      </c>
      <c r="F22" s="272" t="str">
        <f t="shared" si="0"/>
        <v>是</v>
      </c>
    </row>
    <row r="23" ht="37.5" customHeight="1" spans="1:6">
      <c r="A23" s="345" t="s">
        <v>107</v>
      </c>
      <c r="B23" s="498" t="s">
        <v>108</v>
      </c>
      <c r="C23" s="349">
        <v>727</v>
      </c>
      <c r="D23" s="349">
        <v>554</v>
      </c>
      <c r="E23" s="259">
        <f t="shared" si="1"/>
        <v>-0.238</v>
      </c>
      <c r="F23" s="272" t="str">
        <f t="shared" si="0"/>
        <v>是</v>
      </c>
    </row>
    <row r="24" ht="37.5" customHeight="1" spans="1:6">
      <c r="A24" s="345" t="s">
        <v>109</v>
      </c>
      <c r="B24" s="498" t="s">
        <v>110</v>
      </c>
      <c r="C24" s="349">
        <v>10234</v>
      </c>
      <c r="D24" s="349">
        <v>7541</v>
      </c>
      <c r="E24" s="259">
        <f t="shared" si="1"/>
        <v>-0.2631</v>
      </c>
      <c r="F24" s="272" t="str">
        <f t="shared" si="0"/>
        <v>是</v>
      </c>
    </row>
    <row r="25" ht="37.5" customHeight="1" spans="1:6">
      <c r="A25" s="345" t="s">
        <v>111</v>
      </c>
      <c r="B25" s="498" t="s">
        <v>112</v>
      </c>
      <c r="C25" s="349"/>
      <c r="D25" s="349">
        <v>7000</v>
      </c>
      <c r="E25" s="259" t="str">
        <f t="shared" si="1"/>
        <v/>
      </c>
      <c r="F25" s="272" t="str">
        <f t="shared" si="0"/>
        <v>是</v>
      </c>
    </row>
    <row r="26" ht="37.5" customHeight="1" spans="1:6">
      <c r="A26" s="345" t="s">
        <v>113</v>
      </c>
      <c r="B26" s="498" t="s">
        <v>114</v>
      </c>
      <c r="C26" s="349">
        <v>11802</v>
      </c>
      <c r="D26" s="349">
        <v>14625</v>
      </c>
      <c r="E26" s="259">
        <f t="shared" si="1"/>
        <v>0.2392</v>
      </c>
      <c r="F26" s="272" t="str">
        <f t="shared" si="0"/>
        <v>是</v>
      </c>
    </row>
    <row r="27" ht="37.5" customHeight="1" spans="1:6">
      <c r="A27" s="345" t="s">
        <v>115</v>
      </c>
      <c r="B27" s="498" t="s">
        <v>116</v>
      </c>
      <c r="C27" s="349">
        <v>132</v>
      </c>
      <c r="D27" s="349">
        <v>100</v>
      </c>
      <c r="E27" s="259">
        <f t="shared" si="1"/>
        <v>-0.2424</v>
      </c>
      <c r="F27" s="272" t="str">
        <f t="shared" si="0"/>
        <v>是</v>
      </c>
    </row>
    <row r="28" ht="37.5" customHeight="1" spans="1:6">
      <c r="A28" s="345" t="s">
        <v>117</v>
      </c>
      <c r="B28" s="498" t="s">
        <v>118</v>
      </c>
      <c r="C28" s="349"/>
      <c r="D28" s="349"/>
      <c r="E28" s="259" t="str">
        <f t="shared" si="1"/>
        <v/>
      </c>
      <c r="F28" s="272" t="str">
        <f t="shared" si="0"/>
        <v>是</v>
      </c>
    </row>
    <row r="29" ht="37.5" customHeight="1" spans="1:6">
      <c r="A29" s="345"/>
      <c r="B29" s="498"/>
      <c r="C29" s="349"/>
      <c r="D29" s="349"/>
      <c r="E29" s="259" t="str">
        <f t="shared" si="1"/>
        <v/>
      </c>
      <c r="F29" s="272" t="str">
        <f t="shared" si="0"/>
        <v>是</v>
      </c>
    </row>
    <row r="30" s="331" customFormat="1" ht="37.5" customHeight="1" spans="1:6">
      <c r="A30" s="485"/>
      <c r="B30" s="486" t="s">
        <v>119</v>
      </c>
      <c r="C30" s="499">
        <f>SUBTOTAL(9,C4:C29)</f>
        <v>510896</v>
      </c>
      <c r="D30" s="499">
        <f>SUBTOTAL(9,D4:D29)</f>
        <v>546800</v>
      </c>
      <c r="E30" s="259">
        <f t="shared" si="1"/>
        <v>0.0703</v>
      </c>
      <c r="F30" s="272" t="str">
        <f t="shared" si="0"/>
        <v>是</v>
      </c>
    </row>
    <row r="31" ht="37.5" customHeight="1" spans="1:6">
      <c r="A31" s="341">
        <v>230</v>
      </c>
      <c r="B31" s="500" t="s">
        <v>120</v>
      </c>
      <c r="C31" s="499">
        <f>SUBTOTAL(9,C32:C35)</f>
        <v>58581</v>
      </c>
      <c r="D31" s="499">
        <f>SUBTOTAL(9,D32:D35)</f>
        <v>56367</v>
      </c>
      <c r="E31" s="259">
        <f t="shared" si="1"/>
        <v>-0.0378</v>
      </c>
      <c r="F31" s="272" t="str">
        <f t="shared" si="0"/>
        <v>是</v>
      </c>
    </row>
    <row r="32" ht="37.5" customHeight="1" spans="1:6">
      <c r="A32" s="501">
        <v>23006</v>
      </c>
      <c r="B32" s="502" t="s">
        <v>121</v>
      </c>
      <c r="C32" s="349">
        <v>54478</v>
      </c>
      <c r="D32" s="349">
        <v>56367</v>
      </c>
      <c r="E32" s="259">
        <f t="shared" si="1"/>
        <v>0.0347</v>
      </c>
      <c r="F32" s="272" t="str">
        <f t="shared" si="0"/>
        <v>是</v>
      </c>
    </row>
    <row r="33" ht="36" customHeight="1" spans="1:6">
      <c r="A33" s="345">
        <v>23008</v>
      </c>
      <c r="B33" s="502" t="s">
        <v>122</v>
      </c>
      <c r="C33" s="349">
        <v>0</v>
      </c>
      <c r="D33" s="349"/>
      <c r="E33" s="503" t="str">
        <f>IF(C33&lt;&gt;0,IF((D33/C33-1)&lt;-30%,"",IF((D33/C33-1)&gt;150%,"",D33/C33-1)),"")</f>
        <v/>
      </c>
      <c r="F33" s="272" t="str">
        <f t="shared" si="0"/>
        <v>否</v>
      </c>
    </row>
    <row r="34" ht="37.5" customHeight="1" spans="1:6">
      <c r="A34" s="504">
        <v>23015</v>
      </c>
      <c r="B34" s="484" t="s">
        <v>123</v>
      </c>
      <c r="C34" s="349">
        <v>4103</v>
      </c>
      <c r="D34" s="349"/>
      <c r="E34" s="259">
        <f t="shared" ref="E34:E38" si="2">IF(C34&gt;0,D34/C34-1,IF(C34&lt;0,-(D34/C34-1),""))</f>
        <v>-1</v>
      </c>
      <c r="F34" s="272" t="str">
        <f t="shared" si="0"/>
        <v>是</v>
      </c>
    </row>
    <row r="35" s="467" customFormat="1" ht="36" customHeight="1" spans="1:6">
      <c r="A35" s="504">
        <v>23016</v>
      </c>
      <c r="B35" s="484" t="s">
        <v>124</v>
      </c>
      <c r="C35" s="349"/>
      <c r="D35" s="349"/>
      <c r="E35" s="259" t="str">
        <f t="shared" si="2"/>
        <v/>
      </c>
      <c r="F35" s="272" t="str">
        <f t="shared" si="0"/>
        <v>否</v>
      </c>
    </row>
    <row r="36" s="467" customFormat="1" ht="37.5" customHeight="1" spans="1:6">
      <c r="A36" s="341">
        <v>231</v>
      </c>
      <c r="B36" s="178" t="s">
        <v>125</v>
      </c>
      <c r="C36" s="499">
        <v>132501</v>
      </c>
      <c r="D36" s="499">
        <v>60370</v>
      </c>
      <c r="E36" s="259">
        <f t="shared" si="2"/>
        <v>-0.5444</v>
      </c>
      <c r="F36" s="272" t="str">
        <f t="shared" si="0"/>
        <v>是</v>
      </c>
    </row>
    <row r="37" s="467" customFormat="1" ht="37.5" customHeight="1" spans="1:6">
      <c r="A37" s="341">
        <v>23009</v>
      </c>
      <c r="B37" s="505" t="s">
        <v>126</v>
      </c>
      <c r="C37" s="499">
        <v>25610</v>
      </c>
      <c r="D37" s="499"/>
      <c r="E37" s="259">
        <f t="shared" si="2"/>
        <v>-1</v>
      </c>
      <c r="F37" s="272" t="str">
        <f t="shared" si="0"/>
        <v>是</v>
      </c>
    </row>
    <row r="38" ht="37.5" customHeight="1" spans="1:6">
      <c r="A38" s="485"/>
      <c r="B38" s="492" t="s">
        <v>127</v>
      </c>
      <c r="C38" s="499">
        <f>C37+C36+C31+C30</f>
        <v>727588</v>
      </c>
      <c r="D38" s="499">
        <f>D37+D36+D31+D30</f>
        <v>663537</v>
      </c>
      <c r="E38" s="259">
        <f t="shared" si="2"/>
        <v>-0.088</v>
      </c>
      <c r="F38" s="272" t="str">
        <f t="shared" si="0"/>
        <v>是</v>
      </c>
    </row>
    <row r="39" spans="2:4">
      <c r="B39" s="506"/>
      <c r="D39" s="507"/>
    </row>
    <row r="41" spans="4:4">
      <c r="D41" s="507"/>
    </row>
    <row r="43" spans="4:4">
      <c r="D43" s="507"/>
    </row>
    <row r="44" spans="4:4">
      <c r="D44" s="507"/>
    </row>
    <row r="46" spans="4:4">
      <c r="D46" s="507"/>
    </row>
    <row r="47" spans="4:4">
      <c r="D47" s="507"/>
    </row>
    <row r="48" spans="4:4">
      <c r="D48" s="507"/>
    </row>
    <row r="49" spans="4:4">
      <c r="D49" s="507"/>
    </row>
    <row r="51" spans="4:4">
      <c r="D51" s="507"/>
    </row>
  </sheetData>
  <autoFilter ref="A3:F39">
    <extLst/>
  </autoFilter>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D33:D34 E33">
    <cfRule type="cellIs" dxfId="2" priority="29" stopIfTrue="1" operator="lessThan">
      <formula>0</formula>
    </cfRule>
    <cfRule type="cellIs" dxfId="0" priority="30" stopIfTrue="1" operator="greaterThan">
      <formula>5</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42"/>
  <sheetViews>
    <sheetView showGridLines="0" showZeros="0" view="pageBreakPreview" zoomScale="80" zoomScaleNormal="115" workbookViewId="0">
      <selection activeCell="D16" sqref="D16"/>
    </sheetView>
  </sheetViews>
  <sheetFormatPr defaultColWidth="9" defaultRowHeight="14.25" outlineLevelCol="4"/>
  <cols>
    <col min="1" max="1" width="52.5" style="130" customWidth="1"/>
    <col min="2" max="3" width="20.625" style="130" customWidth="1"/>
    <col min="4" max="4" width="20.625" style="131" customWidth="1"/>
    <col min="5" max="5" width="5.375" style="130" customWidth="1"/>
    <col min="6" max="16384" width="9" style="130"/>
  </cols>
  <sheetData>
    <row r="1" ht="45" customHeight="1" spans="1:4">
      <c r="A1" s="132" t="s">
        <v>3111</v>
      </c>
      <c r="B1" s="132"/>
      <c r="C1" s="132"/>
      <c r="D1" s="133"/>
    </row>
    <row r="2" s="141" customFormat="1" ht="20.1" customHeight="1" spans="1:4">
      <c r="A2" s="142"/>
      <c r="B2" s="143"/>
      <c r="C2" s="144"/>
      <c r="D2" s="145" t="s">
        <v>1</v>
      </c>
    </row>
    <row r="3" ht="45" customHeight="1" spans="1:5">
      <c r="A3" s="116" t="s">
        <v>3112</v>
      </c>
      <c r="B3" s="91" t="s">
        <v>4</v>
      </c>
      <c r="C3" s="91" t="s">
        <v>5</v>
      </c>
      <c r="D3" s="92" t="s">
        <v>6</v>
      </c>
      <c r="E3" s="141" t="s">
        <v>7</v>
      </c>
    </row>
    <row r="4" ht="36" customHeight="1" spans="1:5">
      <c r="A4" s="117" t="s">
        <v>3113</v>
      </c>
      <c r="B4" s="118">
        <v>21487</v>
      </c>
      <c r="C4" s="119">
        <v>20335</v>
      </c>
      <c r="D4" s="96">
        <f>(C4-B4)/B4</f>
        <v>-0.0536</v>
      </c>
      <c r="E4" s="146" t="str">
        <f t="shared" ref="E4:E38" si="0">IF(A4&lt;&gt;"",IF(SUM(B4:C4)&lt;&gt;0,"是","否"),"是")</f>
        <v>是</v>
      </c>
    </row>
    <row r="5" ht="36" customHeight="1" spans="1:5">
      <c r="A5" s="120" t="s">
        <v>3114</v>
      </c>
      <c r="B5" s="121">
        <v>19157</v>
      </c>
      <c r="C5" s="121">
        <v>17894</v>
      </c>
      <c r="D5" s="96">
        <f t="shared" ref="D5:D38" si="1">(C5-B5)/B5</f>
        <v>-0.0659</v>
      </c>
      <c r="E5" s="146" t="str">
        <f t="shared" si="0"/>
        <v>是</v>
      </c>
    </row>
    <row r="6" ht="36" customHeight="1" spans="1:5">
      <c r="A6" s="120" t="s">
        <v>3115</v>
      </c>
      <c r="B6" s="121">
        <v>93</v>
      </c>
      <c r="C6" s="122">
        <v>94</v>
      </c>
      <c r="D6" s="96">
        <f t="shared" si="1"/>
        <v>0.0108</v>
      </c>
      <c r="E6" s="146" t="str">
        <f t="shared" si="0"/>
        <v>是</v>
      </c>
    </row>
    <row r="7" s="129" customFormat="1" ht="36" customHeight="1" spans="1:5">
      <c r="A7" s="120" t="s">
        <v>3116</v>
      </c>
      <c r="B7" s="121"/>
      <c r="C7" s="122"/>
      <c r="D7" s="96"/>
      <c r="E7" s="146" t="str">
        <f t="shared" si="0"/>
        <v>否</v>
      </c>
    </row>
    <row r="8" ht="36" customHeight="1" spans="1:5">
      <c r="A8" s="117" t="s">
        <v>3117</v>
      </c>
      <c r="B8" s="118">
        <v>34803</v>
      </c>
      <c r="C8" s="118">
        <v>41231</v>
      </c>
      <c r="D8" s="96">
        <f t="shared" si="1"/>
        <v>0.1847</v>
      </c>
      <c r="E8" s="146" t="str">
        <f t="shared" si="0"/>
        <v>是</v>
      </c>
    </row>
    <row r="9" ht="36" customHeight="1" spans="1:5">
      <c r="A9" s="120" t="s">
        <v>3114</v>
      </c>
      <c r="B9" s="121">
        <v>28991</v>
      </c>
      <c r="C9" s="122">
        <v>35235</v>
      </c>
      <c r="D9" s="96">
        <f t="shared" si="1"/>
        <v>0.2154</v>
      </c>
      <c r="E9" s="146" t="str">
        <f t="shared" si="0"/>
        <v>是</v>
      </c>
    </row>
    <row r="10" ht="36" customHeight="1" spans="1:5">
      <c r="A10" s="120" t="s">
        <v>3115</v>
      </c>
      <c r="B10" s="121">
        <v>2689</v>
      </c>
      <c r="C10" s="122">
        <v>2956</v>
      </c>
      <c r="D10" s="96">
        <f t="shared" si="1"/>
        <v>0.0993</v>
      </c>
      <c r="E10" s="146" t="str">
        <f t="shared" si="0"/>
        <v>是</v>
      </c>
    </row>
    <row r="11" ht="36" customHeight="1" spans="1:5">
      <c r="A11" s="120" t="s">
        <v>3116</v>
      </c>
      <c r="B11" s="121">
        <v>2109</v>
      </c>
      <c r="C11" s="122">
        <v>2109</v>
      </c>
      <c r="D11" s="96">
        <f t="shared" si="1"/>
        <v>0</v>
      </c>
      <c r="E11" s="146" t="str">
        <f t="shared" si="0"/>
        <v>是</v>
      </c>
    </row>
    <row r="12" ht="36" customHeight="1" spans="1:5">
      <c r="A12" s="117" t="s">
        <v>3118</v>
      </c>
      <c r="B12" s="118">
        <v>1455</v>
      </c>
      <c r="C12" s="119">
        <v>1522</v>
      </c>
      <c r="D12" s="96">
        <f t="shared" si="1"/>
        <v>0.046</v>
      </c>
      <c r="E12" s="146" t="str">
        <f t="shared" si="0"/>
        <v>是</v>
      </c>
    </row>
    <row r="13" ht="36" customHeight="1" spans="1:5">
      <c r="A13" s="120" t="s">
        <v>3114</v>
      </c>
      <c r="B13" s="121">
        <v>1440</v>
      </c>
      <c r="C13" s="122">
        <v>1510</v>
      </c>
      <c r="D13" s="96">
        <f t="shared" si="1"/>
        <v>0.0486</v>
      </c>
      <c r="E13" s="146" t="str">
        <f t="shared" si="0"/>
        <v>是</v>
      </c>
    </row>
    <row r="14" ht="36" customHeight="1" spans="1:5">
      <c r="A14" s="120" t="s">
        <v>3115</v>
      </c>
      <c r="B14" s="121">
        <v>12</v>
      </c>
      <c r="C14" s="122">
        <v>13</v>
      </c>
      <c r="D14" s="96">
        <f t="shared" si="1"/>
        <v>0.0833</v>
      </c>
      <c r="E14" s="146" t="str">
        <f t="shared" si="0"/>
        <v>是</v>
      </c>
    </row>
    <row r="15" ht="36" customHeight="1" spans="1:5">
      <c r="A15" s="120" t="s">
        <v>3116</v>
      </c>
      <c r="B15" s="121">
        <v>0</v>
      </c>
      <c r="C15" s="122"/>
      <c r="D15" s="123" t="str">
        <f>IF(B15&gt;0,C15/B15-1,IF(B15&lt;0,-(C15/B15-1),""))</f>
        <v/>
      </c>
      <c r="E15" s="146" t="str">
        <f t="shared" si="0"/>
        <v>否</v>
      </c>
    </row>
    <row r="16" ht="36" customHeight="1" spans="1:5">
      <c r="A16" s="117" t="s">
        <v>3119</v>
      </c>
      <c r="B16" s="118"/>
      <c r="C16" s="119"/>
      <c r="D16" s="96"/>
      <c r="E16" s="146" t="str">
        <f t="shared" si="0"/>
        <v>否</v>
      </c>
    </row>
    <row r="17" ht="36" customHeight="1" spans="1:5">
      <c r="A17" s="120" t="s">
        <v>3114</v>
      </c>
      <c r="B17" s="121"/>
      <c r="C17" s="124"/>
      <c r="D17" s="96"/>
      <c r="E17" s="146" t="str">
        <f t="shared" si="0"/>
        <v>否</v>
      </c>
    </row>
    <row r="18" ht="36" customHeight="1" spans="1:5">
      <c r="A18" s="120" t="s">
        <v>3115</v>
      </c>
      <c r="B18" s="121"/>
      <c r="C18" s="124"/>
      <c r="D18" s="96"/>
      <c r="E18" s="146" t="str">
        <f t="shared" si="0"/>
        <v>否</v>
      </c>
    </row>
    <row r="19" ht="36" customHeight="1" spans="1:5">
      <c r="A19" s="120" t="s">
        <v>3116</v>
      </c>
      <c r="B19" s="121"/>
      <c r="C19" s="124"/>
      <c r="D19" s="96"/>
      <c r="E19" s="146" t="str">
        <f t="shared" si="0"/>
        <v>否</v>
      </c>
    </row>
    <row r="20" ht="36" customHeight="1" spans="1:5">
      <c r="A20" s="117" t="s">
        <v>3120</v>
      </c>
      <c r="B20" s="118">
        <v>4334</v>
      </c>
      <c r="C20" s="119">
        <v>4471</v>
      </c>
      <c r="D20" s="96">
        <f t="shared" si="1"/>
        <v>0.0316</v>
      </c>
      <c r="E20" s="146" t="str">
        <f t="shared" si="0"/>
        <v>是</v>
      </c>
    </row>
    <row r="21" ht="36" customHeight="1" spans="1:5">
      <c r="A21" s="120" t="s">
        <v>3114</v>
      </c>
      <c r="B21" s="121">
        <v>4330</v>
      </c>
      <c r="C21" s="119">
        <v>4469</v>
      </c>
      <c r="D21" s="96">
        <f t="shared" si="1"/>
        <v>0.0321</v>
      </c>
      <c r="E21" s="146" t="str">
        <f t="shared" si="0"/>
        <v>是</v>
      </c>
    </row>
    <row r="22" ht="36" customHeight="1" spans="1:5">
      <c r="A22" s="120" t="s">
        <v>3115</v>
      </c>
      <c r="B22" s="121">
        <v>1</v>
      </c>
      <c r="C22" s="121">
        <v>1</v>
      </c>
      <c r="D22" s="96">
        <f t="shared" si="1"/>
        <v>0</v>
      </c>
      <c r="E22" s="146" t="str">
        <f t="shared" si="0"/>
        <v>是</v>
      </c>
    </row>
    <row r="23" ht="36" customHeight="1" spans="1:5">
      <c r="A23" s="120" t="s">
        <v>3116</v>
      </c>
      <c r="B23" s="121"/>
      <c r="C23" s="122"/>
      <c r="D23" s="96"/>
      <c r="E23" s="146" t="str">
        <f t="shared" si="0"/>
        <v>否</v>
      </c>
    </row>
    <row r="24" ht="36" customHeight="1" spans="1:5">
      <c r="A24" s="117" t="s">
        <v>3121</v>
      </c>
      <c r="B24" s="125">
        <v>23304</v>
      </c>
      <c r="C24" s="119">
        <v>27530</v>
      </c>
      <c r="D24" s="96">
        <f t="shared" si="1"/>
        <v>0.1813</v>
      </c>
      <c r="E24" s="146" t="str">
        <f t="shared" si="0"/>
        <v>是</v>
      </c>
    </row>
    <row r="25" ht="36" customHeight="1" spans="1:5">
      <c r="A25" s="120" t="s">
        <v>3114</v>
      </c>
      <c r="B25" s="121">
        <v>7471</v>
      </c>
      <c r="C25" s="126">
        <v>7565</v>
      </c>
      <c r="D25" s="96">
        <f t="shared" si="1"/>
        <v>0.0126</v>
      </c>
      <c r="E25" s="146" t="str">
        <f t="shared" si="0"/>
        <v>是</v>
      </c>
    </row>
    <row r="26" ht="36" customHeight="1" spans="1:5">
      <c r="A26" s="120" t="s">
        <v>3115</v>
      </c>
      <c r="B26" s="121">
        <v>728</v>
      </c>
      <c r="C26" s="121">
        <v>646</v>
      </c>
      <c r="D26" s="96">
        <f t="shared" si="1"/>
        <v>-0.1126</v>
      </c>
      <c r="E26" s="146" t="str">
        <f t="shared" si="0"/>
        <v>是</v>
      </c>
    </row>
    <row r="27" ht="36" customHeight="1" spans="1:5">
      <c r="A27" s="120" t="s">
        <v>3116</v>
      </c>
      <c r="B27" s="121">
        <v>13467</v>
      </c>
      <c r="C27" s="121">
        <v>17417</v>
      </c>
      <c r="D27" s="96">
        <f t="shared" si="1"/>
        <v>0.2933</v>
      </c>
      <c r="E27" s="146" t="str">
        <f t="shared" si="0"/>
        <v>是</v>
      </c>
    </row>
    <row r="28" ht="36" customHeight="1" spans="1:5">
      <c r="A28" s="117" t="s">
        <v>3122</v>
      </c>
      <c r="B28" s="118"/>
      <c r="C28" s="119"/>
      <c r="D28" s="96"/>
      <c r="E28" s="146" t="str">
        <f t="shared" si="0"/>
        <v>否</v>
      </c>
    </row>
    <row r="29" ht="36" customHeight="1" spans="1:5">
      <c r="A29" s="120" t="s">
        <v>3114</v>
      </c>
      <c r="B29" s="121"/>
      <c r="C29" s="126"/>
      <c r="D29" s="96"/>
      <c r="E29" s="146" t="str">
        <f t="shared" si="0"/>
        <v>否</v>
      </c>
    </row>
    <row r="30" ht="36" customHeight="1" spans="1:5">
      <c r="A30" s="120" t="s">
        <v>3115</v>
      </c>
      <c r="B30" s="121"/>
      <c r="C30" s="126"/>
      <c r="D30" s="96"/>
      <c r="E30" s="146" t="str">
        <f t="shared" si="0"/>
        <v>否</v>
      </c>
    </row>
    <row r="31" ht="36" customHeight="1" spans="1:5">
      <c r="A31" s="120" t="s">
        <v>3116</v>
      </c>
      <c r="B31" s="121"/>
      <c r="C31" s="126"/>
      <c r="D31" s="96"/>
      <c r="E31" s="146" t="str">
        <f t="shared" si="0"/>
        <v>否</v>
      </c>
    </row>
    <row r="32" ht="36" customHeight="1" spans="1:5">
      <c r="A32" s="103" t="s">
        <v>3123</v>
      </c>
      <c r="B32" s="125">
        <f>B24+B20+B12+B8+B4</f>
        <v>85383</v>
      </c>
      <c r="C32" s="125">
        <f>C24+C20+C12+C8+C4</f>
        <v>95089</v>
      </c>
      <c r="D32" s="96">
        <f t="shared" si="1"/>
        <v>0.1137</v>
      </c>
      <c r="E32" s="146" t="str">
        <f t="shared" si="0"/>
        <v>是</v>
      </c>
    </row>
    <row r="33" ht="36" customHeight="1" spans="1:5">
      <c r="A33" s="120" t="s">
        <v>3124</v>
      </c>
      <c r="B33" s="121">
        <f>B5+B9+B13+B21+B25</f>
        <v>61389</v>
      </c>
      <c r="C33" s="121">
        <f>C5+C9+C13+C21+C25</f>
        <v>66673</v>
      </c>
      <c r="D33" s="96">
        <f t="shared" si="1"/>
        <v>0.0861</v>
      </c>
      <c r="E33" s="146" t="str">
        <f t="shared" si="0"/>
        <v>是</v>
      </c>
    </row>
    <row r="34" ht="36" customHeight="1" spans="1:5">
      <c r="A34" s="120" t="s">
        <v>3125</v>
      </c>
      <c r="B34" s="121">
        <f>B6+B10+B14+B22+B26</f>
        <v>3523</v>
      </c>
      <c r="C34" s="121">
        <f>C6+C10+C14+C22+C26</f>
        <v>3710</v>
      </c>
      <c r="D34" s="96">
        <f t="shared" si="1"/>
        <v>0.0531</v>
      </c>
      <c r="E34" s="146" t="str">
        <f t="shared" si="0"/>
        <v>是</v>
      </c>
    </row>
    <row r="35" ht="36" customHeight="1" spans="1:5">
      <c r="A35" s="120" t="s">
        <v>3126</v>
      </c>
      <c r="B35" s="121">
        <f>B7+B11+B15+B23+B31+B27</f>
        <v>15576</v>
      </c>
      <c r="C35" s="121">
        <f>C7+C11+C15+C23+C31+C27</f>
        <v>19526</v>
      </c>
      <c r="D35" s="96">
        <f t="shared" si="1"/>
        <v>0.2536</v>
      </c>
      <c r="E35" s="146" t="str">
        <f t="shared" si="0"/>
        <v>是</v>
      </c>
    </row>
    <row r="36" ht="36" customHeight="1" spans="1:5">
      <c r="A36" s="105" t="s">
        <v>3127</v>
      </c>
      <c r="B36" s="118">
        <v>22100</v>
      </c>
      <c r="C36" s="118">
        <v>24206</v>
      </c>
      <c r="D36" s="96">
        <f t="shared" si="1"/>
        <v>0.0953</v>
      </c>
      <c r="E36" s="146" t="str">
        <f t="shared" si="0"/>
        <v>是</v>
      </c>
    </row>
    <row r="37" ht="36" customHeight="1" spans="1:5">
      <c r="A37" s="127" t="s">
        <v>3128</v>
      </c>
      <c r="B37" s="118"/>
      <c r="C37" s="119"/>
      <c r="D37" s="96"/>
      <c r="E37" s="146" t="str">
        <f t="shared" si="0"/>
        <v>否</v>
      </c>
    </row>
    <row r="38" ht="36" customHeight="1" spans="1:5">
      <c r="A38" s="103" t="s">
        <v>3129</v>
      </c>
      <c r="B38" s="118">
        <f>B32+B36</f>
        <v>107483</v>
      </c>
      <c r="C38" s="118">
        <f>C32+C36</f>
        <v>119295</v>
      </c>
      <c r="D38" s="96">
        <f t="shared" si="1"/>
        <v>0.1099</v>
      </c>
      <c r="E38" s="146" t="str">
        <f t="shared" si="0"/>
        <v>是</v>
      </c>
    </row>
    <row r="39" spans="2:3">
      <c r="B39" s="140"/>
      <c r="C39" s="140"/>
    </row>
    <row r="40" spans="2:3">
      <c r="B40" s="140"/>
      <c r="C40" s="140"/>
    </row>
    <row r="41" spans="2:3">
      <c r="B41" s="140"/>
      <c r="C41" s="140"/>
    </row>
    <row r="42" spans="2:3">
      <c r="B42" s="140"/>
      <c r="C42" s="140"/>
    </row>
  </sheetData>
  <mergeCells count="1">
    <mergeCell ref="A1:D1"/>
  </mergeCells>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C17:C19 C13:C15 C25 C29:C31 D15 C23 C6:C7 C9:C11">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49" fitToWidth="0"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19" activePane="bottomLeft" state="frozen"/>
      <selection/>
      <selection pane="bottomLeft" activeCell="D44" sqref="D44"/>
    </sheetView>
  </sheetViews>
  <sheetFormatPr defaultColWidth="9" defaultRowHeight="14.25" outlineLevelCol="4"/>
  <cols>
    <col min="1" max="1" width="45.625" style="130" customWidth="1"/>
    <col min="2" max="3" width="20.625" style="130" customWidth="1"/>
    <col min="4" max="4" width="20.625" style="131" customWidth="1"/>
    <col min="5" max="5" width="12.75" style="130" customWidth="1"/>
    <col min="6" max="16384" width="9" style="130"/>
  </cols>
  <sheetData>
    <row r="1" ht="45" customHeight="1" spans="1:4">
      <c r="A1" s="132" t="s">
        <v>3130</v>
      </c>
      <c r="B1" s="132"/>
      <c r="C1" s="132"/>
      <c r="D1" s="133"/>
    </row>
    <row r="2" ht="20.1" customHeight="1" spans="1:4">
      <c r="A2" s="134"/>
      <c r="B2" s="135"/>
      <c r="C2" s="136"/>
      <c r="D2" s="137" t="s">
        <v>3131</v>
      </c>
    </row>
    <row r="3" ht="45" customHeight="1" spans="1:5">
      <c r="A3" s="90" t="s">
        <v>2431</v>
      </c>
      <c r="B3" s="91" t="s">
        <v>4</v>
      </c>
      <c r="C3" s="91" t="s">
        <v>5</v>
      </c>
      <c r="D3" s="92" t="s">
        <v>6</v>
      </c>
      <c r="E3" s="138" t="s">
        <v>7</v>
      </c>
    </row>
    <row r="4" ht="36" customHeight="1" spans="1:5">
      <c r="A4" s="94" t="s">
        <v>3132</v>
      </c>
      <c r="B4" s="95">
        <v>14738</v>
      </c>
      <c r="C4" s="95">
        <v>16190</v>
      </c>
      <c r="D4" s="96">
        <f>(C4-B4)/B4</f>
        <v>0.0985</v>
      </c>
      <c r="E4" s="139" t="str">
        <f t="shared" ref="E4:E22" si="0">IF(A4&lt;&gt;"",IF(SUM(B4:C4)&lt;&gt;0,"是","否"),"是")</f>
        <v>是</v>
      </c>
    </row>
    <row r="5" ht="36" customHeight="1" spans="1:5">
      <c r="A5" s="97" t="s">
        <v>3133</v>
      </c>
      <c r="B5" s="98">
        <v>13766</v>
      </c>
      <c r="C5" s="98">
        <v>15328</v>
      </c>
      <c r="D5" s="96">
        <f t="shared" ref="D5:D22" si="1">(C5-B5)/B5</f>
        <v>0.1135</v>
      </c>
      <c r="E5" s="139" t="str">
        <f t="shared" si="0"/>
        <v>是</v>
      </c>
    </row>
    <row r="6" ht="36" customHeight="1" spans="1:5">
      <c r="A6" s="99" t="s">
        <v>3134</v>
      </c>
      <c r="B6" s="95">
        <v>24334</v>
      </c>
      <c r="C6" s="95">
        <v>27000</v>
      </c>
      <c r="D6" s="96">
        <f t="shared" si="1"/>
        <v>0.1096</v>
      </c>
      <c r="E6" s="139" t="str">
        <f t="shared" si="0"/>
        <v>是</v>
      </c>
    </row>
    <row r="7" ht="36" customHeight="1" spans="1:5">
      <c r="A7" s="97" t="s">
        <v>3133</v>
      </c>
      <c r="B7" s="98">
        <v>24306</v>
      </c>
      <c r="C7" s="100">
        <v>26987</v>
      </c>
      <c r="D7" s="96">
        <f t="shared" si="1"/>
        <v>0.1103</v>
      </c>
      <c r="E7" s="139" t="str">
        <f t="shared" si="0"/>
        <v>是</v>
      </c>
    </row>
    <row r="8" s="129" customFormat="1" ht="36" customHeight="1" spans="1:5">
      <c r="A8" s="94" t="s">
        <v>3135</v>
      </c>
      <c r="B8" s="95">
        <v>1192</v>
      </c>
      <c r="C8" s="95">
        <v>964</v>
      </c>
      <c r="D8" s="96">
        <f t="shared" si="1"/>
        <v>-0.1913</v>
      </c>
      <c r="E8" s="139" t="str">
        <f t="shared" si="0"/>
        <v>是</v>
      </c>
    </row>
    <row r="9" s="129" customFormat="1" ht="36" customHeight="1" spans="1:5">
      <c r="A9" s="97" t="s">
        <v>3133</v>
      </c>
      <c r="B9" s="98">
        <v>307</v>
      </c>
      <c r="C9" s="100">
        <v>385</v>
      </c>
      <c r="D9" s="96">
        <f t="shared" si="1"/>
        <v>0.2541</v>
      </c>
      <c r="E9" s="139" t="str">
        <f t="shared" si="0"/>
        <v>是</v>
      </c>
    </row>
    <row r="10" s="129" customFormat="1" ht="36" customHeight="1" spans="1:5">
      <c r="A10" s="94" t="s">
        <v>3136</v>
      </c>
      <c r="B10" s="95"/>
      <c r="C10" s="95"/>
      <c r="D10" s="96"/>
      <c r="E10" s="139" t="str">
        <f t="shared" si="0"/>
        <v>否</v>
      </c>
    </row>
    <row r="11" s="129" customFormat="1" ht="36" customHeight="1" spans="1:5">
      <c r="A11" s="97" t="s">
        <v>3133</v>
      </c>
      <c r="B11" s="98"/>
      <c r="C11" s="101"/>
      <c r="D11" s="96"/>
      <c r="E11" s="139" t="str">
        <f t="shared" si="0"/>
        <v>否</v>
      </c>
    </row>
    <row r="12" s="129" customFormat="1" ht="36" customHeight="1" spans="1:5">
      <c r="A12" s="94" t="s">
        <v>3137</v>
      </c>
      <c r="B12" s="95">
        <v>6227</v>
      </c>
      <c r="C12" s="95">
        <v>7053</v>
      </c>
      <c r="D12" s="96">
        <f t="shared" si="1"/>
        <v>0.1326</v>
      </c>
      <c r="E12" s="139" t="str">
        <f t="shared" si="0"/>
        <v>是</v>
      </c>
    </row>
    <row r="13" s="129" customFormat="1" ht="36" customHeight="1" spans="1:5">
      <c r="A13" s="97" t="s">
        <v>3133</v>
      </c>
      <c r="B13" s="98">
        <v>6227</v>
      </c>
      <c r="C13" s="101">
        <v>7052</v>
      </c>
      <c r="D13" s="96">
        <f t="shared" si="1"/>
        <v>0.1325</v>
      </c>
      <c r="E13" s="139" t="str">
        <f t="shared" si="0"/>
        <v>是</v>
      </c>
    </row>
    <row r="14" s="129" customFormat="1" ht="36" customHeight="1" spans="1:5">
      <c r="A14" s="94" t="s">
        <v>3138</v>
      </c>
      <c r="B14" s="95">
        <v>16822</v>
      </c>
      <c r="C14" s="95">
        <v>18475</v>
      </c>
      <c r="D14" s="96">
        <f t="shared" si="1"/>
        <v>0.0983</v>
      </c>
      <c r="E14" s="139" t="str">
        <f t="shared" si="0"/>
        <v>是</v>
      </c>
    </row>
    <row r="15" ht="36" customHeight="1" spans="1:5">
      <c r="A15" s="97" t="s">
        <v>3133</v>
      </c>
      <c r="B15" s="98">
        <v>16755</v>
      </c>
      <c r="C15" s="100">
        <v>18438</v>
      </c>
      <c r="D15" s="96">
        <f t="shared" si="1"/>
        <v>0.1004</v>
      </c>
      <c r="E15" s="139" t="str">
        <f t="shared" si="0"/>
        <v>是</v>
      </c>
    </row>
    <row r="16" ht="36" customHeight="1" spans="1:5">
      <c r="A16" s="94" t="s">
        <v>3139</v>
      </c>
      <c r="B16" s="95"/>
      <c r="C16" s="95"/>
      <c r="D16" s="96"/>
      <c r="E16" s="139" t="str">
        <f t="shared" si="0"/>
        <v>否</v>
      </c>
    </row>
    <row r="17" ht="36" customHeight="1" spans="1:5">
      <c r="A17" s="97" t="s">
        <v>3133</v>
      </c>
      <c r="B17" s="98"/>
      <c r="C17" s="102"/>
      <c r="D17" s="96"/>
      <c r="E17" s="139" t="str">
        <f t="shared" si="0"/>
        <v>否</v>
      </c>
    </row>
    <row r="18" ht="36" customHeight="1" spans="1:5">
      <c r="A18" s="103" t="s">
        <v>3140</v>
      </c>
      <c r="B18" s="95">
        <f>SUM(B14+B12+B8+B6+B4)</f>
        <v>63313</v>
      </c>
      <c r="C18" s="95">
        <f>SUM(C14+C12+C8+C6+C4)</f>
        <v>69682</v>
      </c>
      <c r="D18" s="96">
        <f t="shared" si="1"/>
        <v>0.1006</v>
      </c>
      <c r="E18" s="139" t="str">
        <f t="shared" si="0"/>
        <v>是</v>
      </c>
    </row>
    <row r="19" ht="36" customHeight="1" spans="1:5">
      <c r="A19" s="97" t="s">
        <v>3141</v>
      </c>
      <c r="B19" s="98">
        <f>B15+B13+B9+B7+B5</f>
        <v>61361</v>
      </c>
      <c r="C19" s="98">
        <f>C15+C13+C9+C7+C5</f>
        <v>68190</v>
      </c>
      <c r="D19" s="96">
        <f t="shared" si="1"/>
        <v>0.1113</v>
      </c>
      <c r="E19" s="139" t="str">
        <f t="shared" si="0"/>
        <v>是</v>
      </c>
    </row>
    <row r="20" ht="36" customHeight="1" spans="1:5">
      <c r="A20" s="104" t="s">
        <v>3142</v>
      </c>
      <c r="B20" s="95"/>
      <c r="C20" s="95"/>
      <c r="D20" s="96"/>
      <c r="E20" s="139" t="str">
        <f t="shared" si="0"/>
        <v>否</v>
      </c>
    </row>
    <row r="21" ht="36" customHeight="1" spans="1:5">
      <c r="A21" s="105" t="s">
        <v>3143</v>
      </c>
      <c r="B21" s="95">
        <v>28250</v>
      </c>
      <c r="C21" s="95">
        <v>26326</v>
      </c>
      <c r="D21" s="96">
        <f t="shared" si="1"/>
        <v>-0.0681</v>
      </c>
      <c r="E21" s="139" t="str">
        <f t="shared" si="0"/>
        <v>是</v>
      </c>
    </row>
    <row r="22" ht="36" customHeight="1" spans="1:5">
      <c r="A22" s="103" t="s">
        <v>3144</v>
      </c>
      <c r="B22" s="95">
        <f>B18+B21</f>
        <v>91563</v>
      </c>
      <c r="C22" s="95">
        <f>C18+C21</f>
        <v>96008</v>
      </c>
      <c r="D22" s="96">
        <f t="shared" si="1"/>
        <v>0.0485</v>
      </c>
      <c r="E22" s="139" t="str">
        <f t="shared" si="0"/>
        <v>是</v>
      </c>
    </row>
    <row r="23" spans="2:3">
      <c r="B23" s="140"/>
      <c r="C23" s="140"/>
    </row>
    <row r="24" spans="2:3">
      <c r="B24" s="140"/>
      <c r="C24" s="140"/>
    </row>
    <row r="25" spans="2:3">
      <c r="B25" s="140"/>
      <c r="C25" s="140"/>
    </row>
    <row r="26" spans="2:3">
      <c r="B26" s="140"/>
      <c r="C26" s="140"/>
    </row>
  </sheetData>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00" workbookViewId="0">
      <pane ySplit="3" topLeftCell="A4" activePane="bottomLeft" state="frozen"/>
      <selection/>
      <selection pane="bottomLeft" activeCell="D9" sqref="D9"/>
    </sheetView>
  </sheetViews>
  <sheetFormatPr defaultColWidth="9" defaultRowHeight="14.25" outlineLevelCol="4"/>
  <cols>
    <col min="1" max="1" width="46.125" style="108" customWidth="1"/>
    <col min="2" max="3" width="20.625" style="108" customWidth="1"/>
    <col min="4" max="4" width="20.625" style="109" customWidth="1"/>
    <col min="5" max="5" width="5" style="108" customWidth="1"/>
    <col min="6" max="16384" width="9" style="108"/>
  </cols>
  <sheetData>
    <row r="1" ht="45" customHeight="1" spans="1:4">
      <c r="A1" s="110" t="s">
        <v>3145</v>
      </c>
      <c r="B1" s="110"/>
      <c r="C1" s="110"/>
      <c r="D1" s="111"/>
    </row>
    <row r="2" ht="20.1" customHeight="1" spans="1:4">
      <c r="A2" s="112"/>
      <c r="B2" s="113"/>
      <c r="C2" s="114"/>
      <c r="D2" s="115" t="s">
        <v>1</v>
      </c>
    </row>
    <row r="3" ht="45" customHeight="1" spans="1:5">
      <c r="A3" s="116" t="s">
        <v>3112</v>
      </c>
      <c r="B3" s="91" t="s">
        <v>4</v>
      </c>
      <c r="C3" s="91" t="s">
        <v>5</v>
      </c>
      <c r="D3" s="92" t="s">
        <v>6</v>
      </c>
      <c r="E3" s="93" t="s">
        <v>7</v>
      </c>
    </row>
    <row r="4" ht="36" customHeight="1" spans="1:5">
      <c r="A4" s="117" t="s">
        <v>3113</v>
      </c>
      <c r="B4" s="118">
        <v>21487</v>
      </c>
      <c r="C4" s="119">
        <v>20335</v>
      </c>
      <c r="D4" s="96">
        <f t="shared" ref="D4:D6" si="0">(C4-B4)/B4</f>
        <v>-0.0536</v>
      </c>
      <c r="E4" s="93" t="str">
        <f t="shared" ref="E4:E38" si="1">IF(A4&lt;&gt;"",IF(SUM(B4:C4)&lt;&gt;0,"是","否"),"是")</f>
        <v>是</v>
      </c>
    </row>
    <row r="5" ht="36" customHeight="1" spans="1:5">
      <c r="A5" s="120" t="s">
        <v>3114</v>
      </c>
      <c r="B5" s="121">
        <v>19157</v>
      </c>
      <c r="C5" s="121">
        <v>17894</v>
      </c>
      <c r="D5" s="96">
        <f t="shared" si="0"/>
        <v>-0.0659</v>
      </c>
      <c r="E5" s="93" t="str">
        <f t="shared" si="1"/>
        <v>是</v>
      </c>
    </row>
    <row r="6" ht="36" customHeight="1" spans="1:5">
      <c r="A6" s="120" t="s">
        <v>3115</v>
      </c>
      <c r="B6" s="121">
        <v>93</v>
      </c>
      <c r="C6" s="122">
        <v>94</v>
      </c>
      <c r="D6" s="96">
        <f t="shared" si="0"/>
        <v>0.0108</v>
      </c>
      <c r="E6" s="93" t="str">
        <f t="shared" si="1"/>
        <v>是</v>
      </c>
    </row>
    <row r="7" s="107" customFormat="1" ht="36" customHeight="1" spans="1:5">
      <c r="A7" s="120" t="s">
        <v>3116</v>
      </c>
      <c r="B7" s="121"/>
      <c r="C7" s="122"/>
      <c r="D7" s="96"/>
      <c r="E7" s="93" t="str">
        <f t="shared" si="1"/>
        <v>否</v>
      </c>
    </row>
    <row r="8" s="107" customFormat="1" ht="36" customHeight="1" spans="1:5">
      <c r="A8" s="117" t="s">
        <v>3117</v>
      </c>
      <c r="B8" s="118">
        <v>34803</v>
      </c>
      <c r="C8" s="118">
        <v>41231</v>
      </c>
      <c r="D8" s="96">
        <f t="shared" ref="D8:D14" si="2">(C8-B8)/B8</f>
        <v>0.1847</v>
      </c>
      <c r="E8" s="93" t="str">
        <f t="shared" si="1"/>
        <v>是</v>
      </c>
    </row>
    <row r="9" s="107" customFormat="1" ht="36" customHeight="1" spans="1:5">
      <c r="A9" s="120" t="s">
        <v>3114</v>
      </c>
      <c r="B9" s="121">
        <v>28991</v>
      </c>
      <c r="C9" s="122">
        <v>35235</v>
      </c>
      <c r="D9" s="96">
        <f t="shared" si="2"/>
        <v>0.2154</v>
      </c>
      <c r="E9" s="93" t="str">
        <f t="shared" si="1"/>
        <v>是</v>
      </c>
    </row>
    <row r="10" s="107" customFormat="1" ht="36" customHeight="1" spans="1:5">
      <c r="A10" s="120" t="s">
        <v>3115</v>
      </c>
      <c r="B10" s="121">
        <v>2689</v>
      </c>
      <c r="C10" s="122">
        <v>2956</v>
      </c>
      <c r="D10" s="96">
        <f t="shared" si="2"/>
        <v>0.0993</v>
      </c>
      <c r="E10" s="93" t="str">
        <f t="shared" si="1"/>
        <v>是</v>
      </c>
    </row>
    <row r="11" s="107" customFormat="1" ht="36" customHeight="1" spans="1:5">
      <c r="A11" s="120" t="s">
        <v>3116</v>
      </c>
      <c r="B11" s="121">
        <v>2109</v>
      </c>
      <c r="C11" s="122">
        <v>2109</v>
      </c>
      <c r="D11" s="96">
        <f t="shared" si="2"/>
        <v>0</v>
      </c>
      <c r="E11" s="93" t="str">
        <f t="shared" si="1"/>
        <v>是</v>
      </c>
    </row>
    <row r="12" s="107" customFormat="1" ht="36" customHeight="1" spans="1:5">
      <c r="A12" s="117" t="s">
        <v>3118</v>
      </c>
      <c r="B12" s="118">
        <v>1455</v>
      </c>
      <c r="C12" s="119">
        <v>1522</v>
      </c>
      <c r="D12" s="96">
        <f t="shared" si="2"/>
        <v>0.046</v>
      </c>
      <c r="E12" s="93" t="str">
        <f t="shared" si="1"/>
        <v>是</v>
      </c>
    </row>
    <row r="13" ht="36" customHeight="1" spans="1:5">
      <c r="A13" s="120" t="s">
        <v>3114</v>
      </c>
      <c r="B13" s="121">
        <v>1440</v>
      </c>
      <c r="C13" s="122">
        <v>1510</v>
      </c>
      <c r="D13" s="96">
        <f t="shared" si="2"/>
        <v>0.0486</v>
      </c>
      <c r="E13" s="93" t="str">
        <f t="shared" si="1"/>
        <v>是</v>
      </c>
    </row>
    <row r="14" ht="36" customHeight="1" spans="1:5">
      <c r="A14" s="120" t="s">
        <v>3115</v>
      </c>
      <c r="B14" s="121">
        <v>12</v>
      </c>
      <c r="C14" s="122">
        <v>13</v>
      </c>
      <c r="D14" s="96">
        <f t="shared" si="2"/>
        <v>0.0833</v>
      </c>
      <c r="E14" s="93" t="str">
        <f t="shared" si="1"/>
        <v>是</v>
      </c>
    </row>
    <row r="15" ht="36" customHeight="1" spans="1:5">
      <c r="A15" s="120" t="s">
        <v>3116</v>
      </c>
      <c r="B15" s="121">
        <v>0</v>
      </c>
      <c r="C15" s="122"/>
      <c r="D15" s="123" t="str">
        <f>IF(B15&gt;0,C15/B15-1,IF(B15&lt;0,-(C15/B15-1),""))</f>
        <v/>
      </c>
      <c r="E15" s="93" t="str">
        <f t="shared" si="1"/>
        <v>否</v>
      </c>
    </row>
    <row r="16" ht="36" customHeight="1" spans="1:5">
      <c r="A16" s="117" t="s">
        <v>3119</v>
      </c>
      <c r="B16" s="118"/>
      <c r="C16" s="119"/>
      <c r="D16" s="96"/>
      <c r="E16" s="93" t="str">
        <f t="shared" si="1"/>
        <v>否</v>
      </c>
    </row>
    <row r="17" ht="36" customHeight="1" spans="1:5">
      <c r="A17" s="120" t="s">
        <v>3114</v>
      </c>
      <c r="B17" s="121"/>
      <c r="C17" s="124"/>
      <c r="D17" s="96"/>
      <c r="E17" s="93" t="str">
        <f t="shared" si="1"/>
        <v>否</v>
      </c>
    </row>
    <row r="18" ht="36" customHeight="1" spans="1:5">
      <c r="A18" s="120" t="s">
        <v>3115</v>
      </c>
      <c r="B18" s="121"/>
      <c r="C18" s="124"/>
      <c r="D18" s="96"/>
      <c r="E18" s="93" t="str">
        <f t="shared" si="1"/>
        <v>否</v>
      </c>
    </row>
    <row r="19" ht="36" customHeight="1" spans="1:5">
      <c r="A19" s="120" t="s">
        <v>3116</v>
      </c>
      <c r="B19" s="121"/>
      <c r="C19" s="124"/>
      <c r="D19" s="96"/>
      <c r="E19" s="93" t="str">
        <f t="shared" si="1"/>
        <v>否</v>
      </c>
    </row>
    <row r="20" ht="36" customHeight="1" spans="1:5">
      <c r="A20" s="117" t="s">
        <v>3120</v>
      </c>
      <c r="B20" s="118">
        <v>4334</v>
      </c>
      <c r="C20" s="119">
        <v>4471</v>
      </c>
      <c r="D20" s="96">
        <f t="shared" ref="D20:D22" si="3">(C20-B20)/B20</f>
        <v>0.0316</v>
      </c>
      <c r="E20" s="93" t="str">
        <f t="shared" si="1"/>
        <v>是</v>
      </c>
    </row>
    <row r="21" ht="36" customHeight="1" spans="1:5">
      <c r="A21" s="120" t="s">
        <v>3114</v>
      </c>
      <c r="B21" s="121">
        <v>4330</v>
      </c>
      <c r="C21" s="119">
        <v>4469</v>
      </c>
      <c r="D21" s="96">
        <f t="shared" si="3"/>
        <v>0.0321</v>
      </c>
      <c r="E21" s="93" t="str">
        <f t="shared" si="1"/>
        <v>是</v>
      </c>
    </row>
    <row r="22" ht="36" customHeight="1" spans="1:5">
      <c r="A22" s="120" t="s">
        <v>3115</v>
      </c>
      <c r="B22" s="121">
        <v>1</v>
      </c>
      <c r="C22" s="121">
        <v>1</v>
      </c>
      <c r="D22" s="96">
        <f t="shared" si="3"/>
        <v>0</v>
      </c>
      <c r="E22" s="93" t="str">
        <f t="shared" si="1"/>
        <v>是</v>
      </c>
    </row>
    <row r="23" ht="36" customHeight="1" spans="1:5">
      <c r="A23" s="120" t="s">
        <v>3116</v>
      </c>
      <c r="B23" s="121"/>
      <c r="C23" s="122"/>
      <c r="D23" s="96"/>
      <c r="E23" s="93" t="str">
        <f t="shared" si="1"/>
        <v>否</v>
      </c>
    </row>
    <row r="24" ht="36" customHeight="1" spans="1:5">
      <c r="A24" s="117" t="s">
        <v>3121</v>
      </c>
      <c r="B24" s="125">
        <v>23304</v>
      </c>
      <c r="C24" s="119">
        <v>27530</v>
      </c>
      <c r="D24" s="96">
        <f t="shared" ref="D24:D27" si="4">(C24-B24)/B24</f>
        <v>0.1813</v>
      </c>
      <c r="E24" s="93" t="str">
        <f t="shared" si="1"/>
        <v>是</v>
      </c>
    </row>
    <row r="25" ht="36" customHeight="1" spans="1:5">
      <c r="A25" s="120" t="s">
        <v>3114</v>
      </c>
      <c r="B25" s="121">
        <v>7471</v>
      </c>
      <c r="C25" s="126">
        <v>7565</v>
      </c>
      <c r="D25" s="96">
        <f t="shared" si="4"/>
        <v>0.0126</v>
      </c>
      <c r="E25" s="93" t="str">
        <f t="shared" si="1"/>
        <v>是</v>
      </c>
    </row>
    <row r="26" ht="36" customHeight="1" spans="1:5">
      <c r="A26" s="120" t="s">
        <v>3115</v>
      </c>
      <c r="B26" s="121">
        <v>728</v>
      </c>
      <c r="C26" s="121">
        <v>646</v>
      </c>
      <c r="D26" s="96">
        <f t="shared" si="4"/>
        <v>-0.1126</v>
      </c>
      <c r="E26" s="93" t="str">
        <f t="shared" si="1"/>
        <v>是</v>
      </c>
    </row>
    <row r="27" ht="36" customHeight="1" spans="1:5">
      <c r="A27" s="120" t="s">
        <v>3116</v>
      </c>
      <c r="B27" s="121">
        <v>13467</v>
      </c>
      <c r="C27" s="121">
        <v>17417</v>
      </c>
      <c r="D27" s="96">
        <f t="shared" si="4"/>
        <v>0.2933</v>
      </c>
      <c r="E27" s="93" t="str">
        <f t="shared" si="1"/>
        <v>是</v>
      </c>
    </row>
    <row r="28" ht="36" customHeight="1" spans="1:5">
      <c r="A28" s="117" t="s">
        <v>3122</v>
      </c>
      <c r="B28" s="118"/>
      <c r="C28" s="119"/>
      <c r="D28" s="96"/>
      <c r="E28" s="93" t="str">
        <f t="shared" si="1"/>
        <v>否</v>
      </c>
    </row>
    <row r="29" ht="36" customHeight="1" spans="1:5">
      <c r="A29" s="120" t="s">
        <v>3114</v>
      </c>
      <c r="B29" s="121"/>
      <c r="C29" s="126"/>
      <c r="D29" s="96"/>
      <c r="E29" s="93" t="str">
        <f t="shared" si="1"/>
        <v>否</v>
      </c>
    </row>
    <row r="30" ht="36" customHeight="1" spans="1:5">
      <c r="A30" s="120" t="s">
        <v>3115</v>
      </c>
      <c r="B30" s="121"/>
      <c r="C30" s="126"/>
      <c r="D30" s="96"/>
      <c r="E30" s="93" t="str">
        <f t="shared" si="1"/>
        <v>否</v>
      </c>
    </row>
    <row r="31" ht="36" customHeight="1" spans="1:5">
      <c r="A31" s="120" t="s">
        <v>3116</v>
      </c>
      <c r="B31" s="121"/>
      <c r="C31" s="126"/>
      <c r="D31" s="96"/>
      <c r="E31" s="93" t="str">
        <f t="shared" si="1"/>
        <v>否</v>
      </c>
    </row>
    <row r="32" ht="36" customHeight="1" spans="1:5">
      <c r="A32" s="103" t="s">
        <v>3123</v>
      </c>
      <c r="B32" s="125">
        <f>B24+B20+B12+B8+B4</f>
        <v>85383</v>
      </c>
      <c r="C32" s="125">
        <f>C24+C20+C12+C8+C4</f>
        <v>95089</v>
      </c>
      <c r="D32" s="96">
        <f t="shared" ref="D32:D36" si="5">(C32-B32)/B32</f>
        <v>0.1137</v>
      </c>
      <c r="E32" s="93" t="str">
        <f t="shared" si="1"/>
        <v>是</v>
      </c>
    </row>
    <row r="33" ht="36" customHeight="1" spans="1:5">
      <c r="A33" s="120" t="s">
        <v>3124</v>
      </c>
      <c r="B33" s="121">
        <f>B5+B9+B13+B21+B25</f>
        <v>61389</v>
      </c>
      <c r="C33" s="121">
        <f>C5+C9+C13+C21+C25</f>
        <v>66673</v>
      </c>
      <c r="D33" s="96">
        <f t="shared" si="5"/>
        <v>0.0861</v>
      </c>
      <c r="E33" s="93" t="str">
        <f t="shared" si="1"/>
        <v>是</v>
      </c>
    </row>
    <row r="34" ht="36" customHeight="1" spans="1:5">
      <c r="A34" s="120" t="s">
        <v>3125</v>
      </c>
      <c r="B34" s="121">
        <f>B6+B10+B14+B22+B26</f>
        <v>3523</v>
      </c>
      <c r="C34" s="121">
        <f>C6+C10+C14+C22+C26</f>
        <v>3710</v>
      </c>
      <c r="D34" s="96">
        <f t="shared" si="5"/>
        <v>0.0531</v>
      </c>
      <c r="E34" s="93" t="str">
        <f t="shared" si="1"/>
        <v>是</v>
      </c>
    </row>
    <row r="35" ht="36" customHeight="1" spans="1:5">
      <c r="A35" s="120" t="s">
        <v>3126</v>
      </c>
      <c r="B35" s="121">
        <f>B7+B11+B15+B23+B31+B27</f>
        <v>15576</v>
      </c>
      <c r="C35" s="121">
        <f>C7+C11+C15+C23+C31+C27</f>
        <v>19526</v>
      </c>
      <c r="D35" s="96">
        <f t="shared" si="5"/>
        <v>0.2536</v>
      </c>
      <c r="E35" s="93" t="str">
        <f t="shared" si="1"/>
        <v>是</v>
      </c>
    </row>
    <row r="36" ht="36" customHeight="1" spans="1:5">
      <c r="A36" s="105" t="s">
        <v>3127</v>
      </c>
      <c r="B36" s="118">
        <v>22100</v>
      </c>
      <c r="C36" s="118">
        <v>24206</v>
      </c>
      <c r="D36" s="96">
        <f t="shared" si="5"/>
        <v>0.0953</v>
      </c>
      <c r="E36" s="93" t="str">
        <f t="shared" si="1"/>
        <v>是</v>
      </c>
    </row>
    <row r="37" ht="36" customHeight="1" spans="1:5">
      <c r="A37" s="127" t="s">
        <v>3128</v>
      </c>
      <c r="B37" s="118"/>
      <c r="C37" s="119"/>
      <c r="D37" s="96"/>
      <c r="E37" s="93" t="str">
        <f t="shared" si="1"/>
        <v>否</v>
      </c>
    </row>
    <row r="38" ht="36" customHeight="1" spans="1:5">
      <c r="A38" s="103" t="s">
        <v>3129</v>
      </c>
      <c r="B38" s="118">
        <f>B32+B36</f>
        <v>107483</v>
      </c>
      <c r="C38" s="118">
        <f>C32+C36</f>
        <v>119295</v>
      </c>
      <c r="D38" s="96">
        <f>(C38-B38)/B38</f>
        <v>0.1099</v>
      </c>
      <c r="E38" s="93" t="str">
        <f t="shared" si="1"/>
        <v>是</v>
      </c>
    </row>
    <row r="39" spans="2:3">
      <c r="B39" s="128"/>
      <c r="C39" s="128"/>
    </row>
    <row r="40" spans="2:3">
      <c r="B40" s="128"/>
      <c r="C40" s="128"/>
    </row>
    <row r="41" spans="2:3">
      <c r="B41" s="128"/>
      <c r="C41" s="128"/>
    </row>
    <row r="42" spans="2:3">
      <c r="B42" s="128"/>
      <c r="C42" s="128"/>
    </row>
  </sheetData>
  <mergeCells count="1">
    <mergeCell ref="A1:D1"/>
  </mergeCells>
  <conditionalFormatting sqref="E28:E32">
    <cfRule type="cellIs" dxfId="5" priority="6" stopIfTrue="1" operator="lessThan">
      <formula>0</formula>
    </cfRule>
  </conditionalFormatting>
  <conditionalFormatting sqref="C17:C19 C13:C15 C25 C29:C31 D15 C23 C6:C7 C9:C1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selection activeCell="D10" sqref="D10"/>
    </sheetView>
  </sheetViews>
  <sheetFormatPr defaultColWidth="9" defaultRowHeight="14.25" outlineLevelCol="4"/>
  <cols>
    <col min="1" max="1" width="50.75" style="80" customWidth="1"/>
    <col min="2" max="3" width="20.625" style="81" customWidth="1"/>
    <col min="4" max="4" width="20.625" style="82" customWidth="1"/>
    <col min="5" max="5" width="5.125" style="80" customWidth="1"/>
    <col min="6" max="7" width="12.625" style="80"/>
    <col min="8" max="246" width="9" style="80"/>
    <col min="247" max="247" width="41.625" style="80" customWidth="1"/>
    <col min="248" max="249" width="14.5" style="80" customWidth="1"/>
    <col min="250" max="250" width="13.875" style="80" customWidth="1"/>
    <col min="251" max="253" width="9" style="80"/>
    <col min="254" max="255" width="10.5" style="80" customWidth="1"/>
    <col min="256" max="502" width="9" style="80"/>
    <col min="503" max="503" width="41.625" style="80" customWidth="1"/>
    <col min="504" max="505" width="14.5" style="80" customWidth="1"/>
    <col min="506" max="506" width="13.875" style="80" customWidth="1"/>
    <col min="507" max="509" width="9" style="80"/>
    <col min="510" max="511" width="10.5" style="80" customWidth="1"/>
    <col min="512" max="758" width="9" style="80"/>
    <col min="759" max="759" width="41.625" style="80" customWidth="1"/>
    <col min="760" max="761" width="14.5" style="80" customWidth="1"/>
    <col min="762" max="762" width="13.875" style="80" customWidth="1"/>
    <col min="763" max="765" width="9" style="80"/>
    <col min="766" max="767" width="10.5" style="80" customWidth="1"/>
    <col min="768" max="1014" width="9" style="80"/>
    <col min="1015" max="1015" width="41.625" style="80" customWidth="1"/>
    <col min="1016" max="1017" width="14.5" style="80" customWidth="1"/>
    <col min="1018" max="1018" width="13.875" style="80" customWidth="1"/>
    <col min="1019" max="1021" width="9" style="80"/>
    <col min="1022" max="1023" width="10.5" style="80" customWidth="1"/>
    <col min="1024" max="1270" width="9" style="80"/>
    <col min="1271" max="1271" width="41.625" style="80" customWidth="1"/>
    <col min="1272" max="1273" width="14.5" style="80" customWidth="1"/>
    <col min="1274" max="1274" width="13.875" style="80" customWidth="1"/>
    <col min="1275" max="1277" width="9" style="80"/>
    <col min="1278" max="1279" width="10.5" style="80" customWidth="1"/>
    <col min="1280" max="1526" width="9" style="80"/>
    <col min="1527" max="1527" width="41.625" style="80" customWidth="1"/>
    <col min="1528" max="1529" width="14.5" style="80" customWidth="1"/>
    <col min="1530" max="1530" width="13.875" style="80" customWidth="1"/>
    <col min="1531" max="1533" width="9" style="80"/>
    <col min="1534" max="1535" width="10.5" style="80" customWidth="1"/>
    <col min="1536" max="1782" width="9" style="80"/>
    <col min="1783" max="1783" width="41.625" style="80" customWidth="1"/>
    <col min="1784" max="1785" width="14.5" style="80" customWidth="1"/>
    <col min="1786" max="1786" width="13.875" style="80" customWidth="1"/>
    <col min="1787" max="1789" width="9" style="80"/>
    <col min="1790" max="1791" width="10.5" style="80" customWidth="1"/>
    <col min="1792" max="2038" width="9" style="80"/>
    <col min="2039" max="2039" width="41.625" style="80" customWidth="1"/>
    <col min="2040" max="2041" width="14.5" style="80" customWidth="1"/>
    <col min="2042" max="2042" width="13.875" style="80" customWidth="1"/>
    <col min="2043" max="2045" width="9" style="80"/>
    <col min="2046" max="2047" width="10.5" style="80" customWidth="1"/>
    <col min="2048" max="2294" width="9" style="80"/>
    <col min="2295" max="2295" width="41.625" style="80" customWidth="1"/>
    <col min="2296" max="2297" width="14.5" style="80" customWidth="1"/>
    <col min="2298" max="2298" width="13.875" style="80" customWidth="1"/>
    <col min="2299" max="2301" width="9" style="80"/>
    <col min="2302" max="2303" width="10.5" style="80" customWidth="1"/>
    <col min="2304" max="2550" width="9" style="80"/>
    <col min="2551" max="2551" width="41.625" style="80" customWidth="1"/>
    <col min="2552" max="2553" width="14.5" style="80" customWidth="1"/>
    <col min="2554" max="2554" width="13.875" style="80" customWidth="1"/>
    <col min="2555" max="2557" width="9" style="80"/>
    <col min="2558" max="2559" width="10.5" style="80" customWidth="1"/>
    <col min="2560" max="2806" width="9" style="80"/>
    <col min="2807" max="2807" width="41.625" style="80" customWidth="1"/>
    <col min="2808" max="2809" width="14.5" style="80" customWidth="1"/>
    <col min="2810" max="2810" width="13.875" style="80" customWidth="1"/>
    <col min="2811" max="2813" width="9" style="80"/>
    <col min="2814" max="2815" width="10.5" style="80" customWidth="1"/>
    <col min="2816" max="3062" width="9" style="80"/>
    <col min="3063" max="3063" width="41.625" style="80" customWidth="1"/>
    <col min="3064" max="3065" width="14.5" style="80" customWidth="1"/>
    <col min="3066" max="3066" width="13.875" style="80" customWidth="1"/>
    <col min="3067" max="3069" width="9" style="80"/>
    <col min="3070" max="3071" width="10.5" style="80" customWidth="1"/>
    <col min="3072" max="3318" width="9" style="80"/>
    <col min="3319" max="3319" width="41.625" style="80" customWidth="1"/>
    <col min="3320" max="3321" width="14.5" style="80" customWidth="1"/>
    <col min="3322" max="3322" width="13.875" style="80" customWidth="1"/>
    <col min="3323" max="3325" width="9" style="80"/>
    <col min="3326" max="3327" width="10.5" style="80" customWidth="1"/>
    <col min="3328" max="3574" width="9" style="80"/>
    <col min="3575" max="3575" width="41.625" style="80" customWidth="1"/>
    <col min="3576" max="3577" width="14.5" style="80" customWidth="1"/>
    <col min="3578" max="3578" width="13.875" style="80" customWidth="1"/>
    <col min="3579" max="3581" width="9" style="80"/>
    <col min="3582" max="3583" width="10.5" style="80" customWidth="1"/>
    <col min="3584" max="3830" width="9" style="80"/>
    <col min="3831" max="3831" width="41.625" style="80" customWidth="1"/>
    <col min="3832" max="3833" width="14.5" style="80" customWidth="1"/>
    <col min="3834" max="3834" width="13.875" style="80" customWidth="1"/>
    <col min="3835" max="3837" width="9" style="80"/>
    <col min="3838" max="3839" width="10.5" style="80" customWidth="1"/>
    <col min="3840" max="4086" width="9" style="80"/>
    <col min="4087" max="4087" width="41.625" style="80" customWidth="1"/>
    <col min="4088" max="4089" width="14.5" style="80" customWidth="1"/>
    <col min="4090" max="4090" width="13.875" style="80" customWidth="1"/>
    <col min="4091" max="4093" width="9" style="80"/>
    <col min="4094" max="4095" width="10.5" style="80" customWidth="1"/>
    <col min="4096" max="4342" width="9" style="80"/>
    <col min="4343" max="4343" width="41.625" style="80" customWidth="1"/>
    <col min="4344" max="4345" width="14.5" style="80" customWidth="1"/>
    <col min="4346" max="4346" width="13.875" style="80" customWidth="1"/>
    <col min="4347" max="4349" width="9" style="80"/>
    <col min="4350" max="4351" width="10.5" style="80" customWidth="1"/>
    <col min="4352" max="4598" width="9" style="80"/>
    <col min="4599" max="4599" width="41.625" style="80" customWidth="1"/>
    <col min="4600" max="4601" width="14.5" style="80" customWidth="1"/>
    <col min="4602" max="4602" width="13.875" style="80" customWidth="1"/>
    <col min="4603" max="4605" width="9" style="80"/>
    <col min="4606" max="4607" width="10.5" style="80" customWidth="1"/>
    <col min="4608" max="4854" width="9" style="80"/>
    <col min="4855" max="4855" width="41.625" style="80" customWidth="1"/>
    <col min="4856" max="4857" width="14.5" style="80" customWidth="1"/>
    <col min="4858" max="4858" width="13.875" style="80" customWidth="1"/>
    <col min="4859" max="4861" width="9" style="80"/>
    <col min="4862" max="4863" width="10.5" style="80" customWidth="1"/>
    <col min="4864" max="5110" width="9" style="80"/>
    <col min="5111" max="5111" width="41.625" style="80" customWidth="1"/>
    <col min="5112" max="5113" width="14.5" style="80" customWidth="1"/>
    <col min="5114" max="5114" width="13.875" style="80" customWidth="1"/>
    <col min="5115" max="5117" width="9" style="80"/>
    <col min="5118" max="5119" width="10.5" style="80" customWidth="1"/>
    <col min="5120" max="5366" width="9" style="80"/>
    <col min="5367" max="5367" width="41.625" style="80" customWidth="1"/>
    <col min="5368" max="5369" width="14.5" style="80" customWidth="1"/>
    <col min="5370" max="5370" width="13.875" style="80" customWidth="1"/>
    <col min="5371" max="5373" width="9" style="80"/>
    <col min="5374" max="5375" width="10.5" style="80" customWidth="1"/>
    <col min="5376" max="5622" width="9" style="80"/>
    <col min="5623" max="5623" width="41.625" style="80" customWidth="1"/>
    <col min="5624" max="5625" width="14.5" style="80" customWidth="1"/>
    <col min="5626" max="5626" width="13.875" style="80" customWidth="1"/>
    <col min="5627" max="5629" width="9" style="80"/>
    <col min="5630" max="5631" width="10.5" style="80" customWidth="1"/>
    <col min="5632" max="5878" width="9" style="80"/>
    <col min="5879" max="5879" width="41.625" style="80" customWidth="1"/>
    <col min="5880" max="5881" width="14.5" style="80" customWidth="1"/>
    <col min="5882" max="5882" width="13.875" style="80" customWidth="1"/>
    <col min="5883" max="5885" width="9" style="80"/>
    <col min="5886" max="5887" width="10.5" style="80" customWidth="1"/>
    <col min="5888" max="6134" width="9" style="80"/>
    <col min="6135" max="6135" width="41.625" style="80" customWidth="1"/>
    <col min="6136" max="6137" width="14.5" style="80" customWidth="1"/>
    <col min="6138" max="6138" width="13.875" style="80" customWidth="1"/>
    <col min="6139" max="6141" width="9" style="80"/>
    <col min="6142" max="6143" width="10.5" style="80" customWidth="1"/>
    <col min="6144" max="6390" width="9" style="80"/>
    <col min="6391" max="6391" width="41.625" style="80" customWidth="1"/>
    <col min="6392" max="6393" width="14.5" style="80" customWidth="1"/>
    <col min="6394" max="6394" width="13.875" style="80" customWidth="1"/>
    <col min="6395" max="6397" width="9" style="80"/>
    <col min="6398" max="6399" width="10.5" style="80" customWidth="1"/>
    <col min="6400" max="6646" width="9" style="80"/>
    <col min="6647" max="6647" width="41.625" style="80" customWidth="1"/>
    <col min="6648" max="6649" width="14.5" style="80" customWidth="1"/>
    <col min="6650" max="6650" width="13.875" style="80" customWidth="1"/>
    <col min="6651" max="6653" width="9" style="80"/>
    <col min="6654" max="6655" width="10.5" style="80" customWidth="1"/>
    <col min="6656" max="6902" width="9" style="80"/>
    <col min="6903" max="6903" width="41.625" style="80" customWidth="1"/>
    <col min="6904" max="6905" width="14.5" style="80" customWidth="1"/>
    <col min="6906" max="6906" width="13.875" style="80" customWidth="1"/>
    <col min="6907" max="6909" width="9" style="80"/>
    <col min="6910" max="6911" width="10.5" style="80" customWidth="1"/>
    <col min="6912" max="7158" width="9" style="80"/>
    <col min="7159" max="7159" width="41.625" style="80" customWidth="1"/>
    <col min="7160" max="7161" width="14.5" style="80" customWidth="1"/>
    <col min="7162" max="7162" width="13.875" style="80" customWidth="1"/>
    <col min="7163" max="7165" width="9" style="80"/>
    <col min="7166" max="7167" width="10.5" style="80" customWidth="1"/>
    <col min="7168" max="7414" width="9" style="80"/>
    <col min="7415" max="7415" width="41.625" style="80" customWidth="1"/>
    <col min="7416" max="7417" width="14.5" style="80" customWidth="1"/>
    <col min="7418" max="7418" width="13.875" style="80" customWidth="1"/>
    <col min="7419" max="7421" width="9" style="80"/>
    <col min="7422" max="7423" width="10.5" style="80" customWidth="1"/>
    <col min="7424" max="7670" width="9" style="80"/>
    <col min="7671" max="7671" width="41.625" style="80" customWidth="1"/>
    <col min="7672" max="7673" width="14.5" style="80" customWidth="1"/>
    <col min="7674" max="7674" width="13.875" style="80" customWidth="1"/>
    <col min="7675" max="7677" width="9" style="80"/>
    <col min="7678" max="7679" width="10.5" style="80" customWidth="1"/>
    <col min="7680" max="7926" width="9" style="80"/>
    <col min="7927" max="7927" width="41.625" style="80" customWidth="1"/>
    <col min="7928" max="7929" width="14.5" style="80" customWidth="1"/>
    <col min="7930" max="7930" width="13.875" style="80" customWidth="1"/>
    <col min="7931" max="7933" width="9" style="80"/>
    <col min="7934" max="7935" width="10.5" style="80" customWidth="1"/>
    <col min="7936" max="8182" width="9" style="80"/>
    <col min="8183" max="8183" width="41.625" style="80" customWidth="1"/>
    <col min="8184" max="8185" width="14.5" style="80" customWidth="1"/>
    <col min="8186" max="8186" width="13.875" style="80" customWidth="1"/>
    <col min="8187" max="8189" width="9" style="80"/>
    <col min="8190" max="8191" width="10.5" style="80" customWidth="1"/>
    <col min="8192" max="8438" width="9" style="80"/>
    <col min="8439" max="8439" width="41.625" style="80" customWidth="1"/>
    <col min="8440" max="8441" width="14.5" style="80" customWidth="1"/>
    <col min="8442" max="8442" width="13.875" style="80" customWidth="1"/>
    <col min="8443" max="8445" width="9" style="80"/>
    <col min="8446" max="8447" width="10.5" style="80" customWidth="1"/>
    <col min="8448" max="8694" width="9" style="80"/>
    <col min="8695" max="8695" width="41.625" style="80" customWidth="1"/>
    <col min="8696" max="8697" width="14.5" style="80" customWidth="1"/>
    <col min="8698" max="8698" width="13.875" style="80" customWidth="1"/>
    <col min="8699" max="8701" width="9" style="80"/>
    <col min="8702" max="8703" width="10.5" style="80" customWidth="1"/>
    <col min="8704" max="8950" width="9" style="80"/>
    <col min="8951" max="8951" width="41.625" style="80" customWidth="1"/>
    <col min="8952" max="8953" width="14.5" style="80" customWidth="1"/>
    <col min="8954" max="8954" width="13.875" style="80" customWidth="1"/>
    <col min="8955" max="8957" width="9" style="80"/>
    <col min="8958" max="8959" width="10.5" style="80" customWidth="1"/>
    <col min="8960" max="9206" width="9" style="80"/>
    <col min="9207" max="9207" width="41.625" style="80" customWidth="1"/>
    <col min="9208" max="9209" width="14.5" style="80" customWidth="1"/>
    <col min="9210" max="9210" width="13.875" style="80" customWidth="1"/>
    <col min="9211" max="9213" width="9" style="80"/>
    <col min="9214" max="9215" width="10.5" style="80" customWidth="1"/>
    <col min="9216" max="9462" width="9" style="80"/>
    <col min="9463" max="9463" width="41.625" style="80" customWidth="1"/>
    <col min="9464" max="9465" width="14.5" style="80" customWidth="1"/>
    <col min="9466" max="9466" width="13.875" style="80" customWidth="1"/>
    <col min="9467" max="9469" width="9" style="80"/>
    <col min="9470" max="9471" width="10.5" style="80" customWidth="1"/>
    <col min="9472" max="9718" width="9" style="80"/>
    <col min="9719" max="9719" width="41.625" style="80" customWidth="1"/>
    <col min="9720" max="9721" width="14.5" style="80" customWidth="1"/>
    <col min="9722" max="9722" width="13.875" style="80" customWidth="1"/>
    <col min="9723" max="9725" width="9" style="80"/>
    <col min="9726" max="9727" width="10.5" style="80" customWidth="1"/>
    <col min="9728" max="9974" width="9" style="80"/>
    <col min="9975" max="9975" width="41.625" style="80" customWidth="1"/>
    <col min="9976" max="9977" width="14.5" style="80" customWidth="1"/>
    <col min="9978" max="9978" width="13.875" style="80" customWidth="1"/>
    <col min="9979" max="9981" width="9" style="80"/>
    <col min="9982" max="9983" width="10.5" style="80" customWidth="1"/>
    <col min="9984" max="10230" width="9" style="80"/>
    <col min="10231" max="10231" width="41.625" style="80" customWidth="1"/>
    <col min="10232" max="10233" width="14.5" style="80" customWidth="1"/>
    <col min="10234" max="10234" width="13.875" style="80" customWidth="1"/>
    <col min="10235" max="10237" width="9" style="80"/>
    <col min="10238" max="10239" width="10.5" style="80" customWidth="1"/>
    <col min="10240" max="10486" width="9" style="80"/>
    <col min="10487" max="10487" width="41.625" style="80" customWidth="1"/>
    <col min="10488" max="10489" width="14.5" style="80" customWidth="1"/>
    <col min="10490" max="10490" width="13.875" style="80" customWidth="1"/>
    <col min="10491" max="10493" width="9" style="80"/>
    <col min="10494" max="10495" width="10.5" style="80" customWidth="1"/>
    <col min="10496" max="10742" width="9" style="80"/>
    <col min="10743" max="10743" width="41.625" style="80" customWidth="1"/>
    <col min="10744" max="10745" width="14.5" style="80" customWidth="1"/>
    <col min="10746" max="10746" width="13.875" style="80" customWidth="1"/>
    <col min="10747" max="10749" width="9" style="80"/>
    <col min="10750" max="10751" width="10.5" style="80" customWidth="1"/>
    <col min="10752" max="10998" width="9" style="80"/>
    <col min="10999" max="10999" width="41.625" style="80" customWidth="1"/>
    <col min="11000" max="11001" width="14.5" style="80" customWidth="1"/>
    <col min="11002" max="11002" width="13.875" style="80" customWidth="1"/>
    <col min="11003" max="11005" width="9" style="80"/>
    <col min="11006" max="11007" width="10.5" style="80" customWidth="1"/>
    <col min="11008" max="11254" width="9" style="80"/>
    <col min="11255" max="11255" width="41.625" style="80" customWidth="1"/>
    <col min="11256" max="11257" width="14.5" style="80" customWidth="1"/>
    <col min="11258" max="11258" width="13.875" style="80" customWidth="1"/>
    <col min="11259" max="11261" width="9" style="80"/>
    <col min="11262" max="11263" width="10.5" style="80" customWidth="1"/>
    <col min="11264" max="11510" width="9" style="80"/>
    <col min="11511" max="11511" width="41.625" style="80" customWidth="1"/>
    <col min="11512" max="11513" width="14.5" style="80" customWidth="1"/>
    <col min="11514" max="11514" width="13.875" style="80" customWidth="1"/>
    <col min="11515" max="11517" width="9" style="80"/>
    <col min="11518" max="11519" width="10.5" style="80" customWidth="1"/>
    <col min="11520" max="11766" width="9" style="80"/>
    <col min="11767" max="11767" width="41.625" style="80" customWidth="1"/>
    <col min="11768" max="11769" width="14.5" style="80" customWidth="1"/>
    <col min="11770" max="11770" width="13.875" style="80" customWidth="1"/>
    <col min="11771" max="11773" width="9" style="80"/>
    <col min="11774" max="11775" width="10.5" style="80" customWidth="1"/>
    <col min="11776" max="12022" width="9" style="80"/>
    <col min="12023" max="12023" width="41.625" style="80" customWidth="1"/>
    <col min="12024" max="12025" width="14.5" style="80" customWidth="1"/>
    <col min="12026" max="12026" width="13.875" style="80" customWidth="1"/>
    <col min="12027" max="12029" width="9" style="80"/>
    <col min="12030" max="12031" width="10.5" style="80" customWidth="1"/>
    <col min="12032" max="12278" width="9" style="80"/>
    <col min="12279" max="12279" width="41.625" style="80" customWidth="1"/>
    <col min="12280" max="12281" width="14.5" style="80" customWidth="1"/>
    <col min="12282" max="12282" width="13.875" style="80" customWidth="1"/>
    <col min="12283" max="12285" width="9" style="80"/>
    <col min="12286" max="12287" width="10.5" style="80" customWidth="1"/>
    <col min="12288" max="12534" width="9" style="80"/>
    <col min="12535" max="12535" width="41.625" style="80" customWidth="1"/>
    <col min="12536" max="12537" width="14.5" style="80" customWidth="1"/>
    <col min="12538" max="12538" width="13.875" style="80" customWidth="1"/>
    <col min="12539" max="12541" width="9" style="80"/>
    <col min="12542" max="12543" width="10.5" style="80" customWidth="1"/>
    <col min="12544" max="12790" width="9" style="80"/>
    <col min="12791" max="12791" width="41.625" style="80" customWidth="1"/>
    <col min="12792" max="12793" width="14.5" style="80" customWidth="1"/>
    <col min="12794" max="12794" width="13.875" style="80" customWidth="1"/>
    <col min="12795" max="12797" width="9" style="80"/>
    <col min="12798" max="12799" width="10.5" style="80" customWidth="1"/>
    <col min="12800" max="13046" width="9" style="80"/>
    <col min="13047" max="13047" width="41.625" style="80" customWidth="1"/>
    <col min="13048" max="13049" width="14.5" style="80" customWidth="1"/>
    <col min="13050" max="13050" width="13.875" style="80" customWidth="1"/>
    <col min="13051" max="13053" width="9" style="80"/>
    <col min="13054" max="13055" width="10.5" style="80" customWidth="1"/>
    <col min="13056" max="13302" width="9" style="80"/>
    <col min="13303" max="13303" width="41.625" style="80" customWidth="1"/>
    <col min="13304" max="13305" width="14.5" style="80" customWidth="1"/>
    <col min="13306" max="13306" width="13.875" style="80" customWidth="1"/>
    <col min="13307" max="13309" width="9" style="80"/>
    <col min="13310" max="13311" width="10.5" style="80" customWidth="1"/>
    <col min="13312" max="13558" width="9" style="80"/>
    <col min="13559" max="13559" width="41.625" style="80" customWidth="1"/>
    <col min="13560" max="13561" width="14.5" style="80" customWidth="1"/>
    <col min="13562" max="13562" width="13.875" style="80" customWidth="1"/>
    <col min="13563" max="13565" width="9" style="80"/>
    <col min="13566" max="13567" width="10.5" style="80" customWidth="1"/>
    <col min="13568" max="13814" width="9" style="80"/>
    <col min="13815" max="13815" width="41.625" style="80" customWidth="1"/>
    <col min="13816" max="13817" width="14.5" style="80" customWidth="1"/>
    <col min="13818" max="13818" width="13.875" style="80" customWidth="1"/>
    <col min="13819" max="13821" width="9" style="80"/>
    <col min="13822" max="13823" width="10.5" style="80" customWidth="1"/>
    <col min="13824" max="14070" width="9" style="80"/>
    <col min="14071" max="14071" width="41.625" style="80" customWidth="1"/>
    <col min="14072" max="14073" width="14.5" style="80" customWidth="1"/>
    <col min="14074" max="14074" width="13.875" style="80" customWidth="1"/>
    <col min="14075" max="14077" width="9" style="80"/>
    <col min="14078" max="14079" width="10.5" style="80" customWidth="1"/>
    <col min="14080" max="14326" width="9" style="80"/>
    <col min="14327" max="14327" width="41.625" style="80" customWidth="1"/>
    <col min="14328" max="14329" width="14.5" style="80" customWidth="1"/>
    <col min="14330" max="14330" width="13.875" style="80" customWidth="1"/>
    <col min="14331" max="14333" width="9" style="80"/>
    <col min="14334" max="14335" width="10.5" style="80" customWidth="1"/>
    <col min="14336" max="14582" width="9" style="80"/>
    <col min="14583" max="14583" width="41.625" style="80" customWidth="1"/>
    <col min="14584" max="14585" width="14.5" style="80" customWidth="1"/>
    <col min="14586" max="14586" width="13.875" style="80" customWidth="1"/>
    <col min="14587" max="14589" width="9" style="80"/>
    <col min="14590" max="14591" width="10.5" style="80" customWidth="1"/>
    <col min="14592" max="14838" width="9" style="80"/>
    <col min="14839" max="14839" width="41.625" style="80" customWidth="1"/>
    <col min="14840" max="14841" width="14.5" style="80" customWidth="1"/>
    <col min="14842" max="14842" width="13.875" style="80" customWidth="1"/>
    <col min="14843" max="14845" width="9" style="80"/>
    <col min="14846" max="14847" width="10.5" style="80" customWidth="1"/>
    <col min="14848" max="15094" width="9" style="80"/>
    <col min="15095" max="15095" width="41.625" style="80" customWidth="1"/>
    <col min="15096" max="15097" width="14.5" style="80" customWidth="1"/>
    <col min="15098" max="15098" width="13.875" style="80" customWidth="1"/>
    <col min="15099" max="15101" width="9" style="80"/>
    <col min="15102" max="15103" width="10.5" style="80" customWidth="1"/>
    <col min="15104" max="15350" width="9" style="80"/>
    <col min="15351" max="15351" width="41.625" style="80" customWidth="1"/>
    <col min="15352" max="15353" width="14.5" style="80" customWidth="1"/>
    <col min="15354" max="15354" width="13.875" style="80" customWidth="1"/>
    <col min="15355" max="15357" width="9" style="80"/>
    <col min="15358" max="15359" width="10.5" style="80" customWidth="1"/>
    <col min="15360" max="15606" width="9" style="80"/>
    <col min="15607" max="15607" width="41.625" style="80" customWidth="1"/>
    <col min="15608" max="15609" width="14.5" style="80" customWidth="1"/>
    <col min="15610" max="15610" width="13.875" style="80" customWidth="1"/>
    <col min="15611" max="15613" width="9" style="80"/>
    <col min="15614" max="15615" width="10.5" style="80" customWidth="1"/>
    <col min="15616" max="15862" width="9" style="80"/>
    <col min="15863" max="15863" width="41.625" style="80" customWidth="1"/>
    <col min="15864" max="15865" width="14.5" style="80" customWidth="1"/>
    <col min="15866" max="15866" width="13.875" style="80" customWidth="1"/>
    <col min="15867" max="15869" width="9" style="80"/>
    <col min="15870" max="15871" width="10.5" style="80" customWidth="1"/>
    <col min="15872" max="16118" width="9" style="80"/>
    <col min="16119" max="16119" width="41.625" style="80" customWidth="1"/>
    <col min="16120" max="16121" width="14.5" style="80" customWidth="1"/>
    <col min="16122" max="16122" width="13.875" style="80" customWidth="1"/>
    <col min="16123" max="16125" width="9" style="80"/>
    <col min="16126" max="16127" width="10.5" style="80" customWidth="1"/>
    <col min="16128" max="16384" width="9" style="80"/>
  </cols>
  <sheetData>
    <row r="1" ht="45" customHeight="1" spans="1:4">
      <c r="A1" s="83" t="s">
        <v>3146</v>
      </c>
      <c r="B1" s="84"/>
      <c r="C1" s="84"/>
      <c r="D1" s="85"/>
    </row>
    <row r="2" ht="20.1" customHeight="1" spans="1:4">
      <c r="A2" s="86"/>
      <c r="B2" s="87"/>
      <c r="C2" s="88"/>
      <c r="D2" s="89" t="s">
        <v>3025</v>
      </c>
    </row>
    <row r="3" ht="45" customHeight="1" spans="1:5">
      <c r="A3" s="90" t="s">
        <v>2431</v>
      </c>
      <c r="B3" s="91" t="s">
        <v>4</v>
      </c>
      <c r="C3" s="91" t="s">
        <v>5</v>
      </c>
      <c r="D3" s="92" t="s">
        <v>6</v>
      </c>
      <c r="E3" s="93" t="s">
        <v>7</v>
      </c>
    </row>
    <row r="4" ht="36" customHeight="1" spans="1:5">
      <c r="A4" s="94" t="s">
        <v>3132</v>
      </c>
      <c r="B4" s="95">
        <v>14738</v>
      </c>
      <c r="C4" s="95">
        <v>16190</v>
      </c>
      <c r="D4" s="96">
        <f t="shared" ref="D4:D9" si="0">(C4-B4)/B4</f>
        <v>0.0985</v>
      </c>
      <c r="E4" s="93" t="str">
        <f t="shared" ref="E4:E22" si="1">IF(A4&lt;&gt;"",IF(SUM(B4:C4)&lt;&gt;0,"是","否"),"是")</f>
        <v>是</v>
      </c>
    </row>
    <row r="5" ht="36" customHeight="1" spans="1:5">
      <c r="A5" s="97" t="s">
        <v>3133</v>
      </c>
      <c r="B5" s="98">
        <v>13766</v>
      </c>
      <c r="C5" s="98">
        <v>15328</v>
      </c>
      <c r="D5" s="96">
        <f t="shared" si="0"/>
        <v>0.1135</v>
      </c>
      <c r="E5" s="93" t="str">
        <f t="shared" si="1"/>
        <v>是</v>
      </c>
    </row>
    <row r="6" ht="36" customHeight="1" spans="1:5">
      <c r="A6" s="99" t="s">
        <v>3134</v>
      </c>
      <c r="B6" s="95">
        <v>24334</v>
      </c>
      <c r="C6" s="95">
        <v>27000</v>
      </c>
      <c r="D6" s="96">
        <f t="shared" si="0"/>
        <v>0.1096</v>
      </c>
      <c r="E6" s="93" t="str">
        <f t="shared" si="1"/>
        <v>是</v>
      </c>
    </row>
    <row r="7" ht="36" customHeight="1" spans="1:5">
      <c r="A7" s="97" t="s">
        <v>3133</v>
      </c>
      <c r="B7" s="98">
        <v>24306</v>
      </c>
      <c r="C7" s="100">
        <v>26987</v>
      </c>
      <c r="D7" s="96">
        <f t="shared" si="0"/>
        <v>0.1103</v>
      </c>
      <c r="E7" s="93" t="str">
        <f t="shared" si="1"/>
        <v>是</v>
      </c>
    </row>
    <row r="8" ht="36" customHeight="1" spans="1:5">
      <c r="A8" s="94" t="s">
        <v>3135</v>
      </c>
      <c r="B8" s="95">
        <v>1192</v>
      </c>
      <c r="C8" s="95">
        <v>964</v>
      </c>
      <c r="D8" s="96">
        <f t="shared" si="0"/>
        <v>-0.1913</v>
      </c>
      <c r="E8" s="93" t="str">
        <f t="shared" si="1"/>
        <v>是</v>
      </c>
    </row>
    <row r="9" ht="36" customHeight="1" spans="1:5">
      <c r="A9" s="97" t="s">
        <v>3133</v>
      </c>
      <c r="B9" s="98">
        <v>307</v>
      </c>
      <c r="C9" s="100">
        <v>385</v>
      </c>
      <c r="D9" s="96">
        <f t="shared" si="0"/>
        <v>0.2541</v>
      </c>
      <c r="E9" s="93" t="str">
        <f t="shared" si="1"/>
        <v>是</v>
      </c>
    </row>
    <row r="10" ht="36" customHeight="1" spans="1:5">
      <c r="A10" s="94" t="s">
        <v>3136</v>
      </c>
      <c r="B10" s="95"/>
      <c r="C10" s="95"/>
      <c r="D10" s="96"/>
      <c r="E10" s="93" t="str">
        <f t="shared" si="1"/>
        <v>否</v>
      </c>
    </row>
    <row r="11" ht="36" customHeight="1" spans="1:5">
      <c r="A11" s="97" t="s">
        <v>3133</v>
      </c>
      <c r="B11" s="98"/>
      <c r="C11" s="101"/>
      <c r="D11" s="96"/>
      <c r="E11" s="93" t="str">
        <f t="shared" si="1"/>
        <v>否</v>
      </c>
    </row>
    <row r="12" ht="36" customHeight="1" spans="1:5">
      <c r="A12" s="94" t="s">
        <v>3137</v>
      </c>
      <c r="B12" s="95">
        <v>6227</v>
      </c>
      <c r="C12" s="95">
        <v>7053</v>
      </c>
      <c r="D12" s="96">
        <f t="shared" ref="D12:D15" si="2">(C12-B12)/B12</f>
        <v>0.1326</v>
      </c>
      <c r="E12" s="93" t="str">
        <f t="shared" si="1"/>
        <v>是</v>
      </c>
    </row>
    <row r="13" ht="36" customHeight="1" spans="1:5">
      <c r="A13" s="97" t="s">
        <v>3133</v>
      </c>
      <c r="B13" s="98">
        <v>6227</v>
      </c>
      <c r="C13" s="101">
        <v>7052</v>
      </c>
      <c r="D13" s="96">
        <f t="shared" si="2"/>
        <v>0.1325</v>
      </c>
      <c r="E13" s="93" t="str">
        <f t="shared" si="1"/>
        <v>是</v>
      </c>
    </row>
    <row r="14" s="79" customFormat="1" ht="36" customHeight="1" spans="1:5">
      <c r="A14" s="94" t="s">
        <v>3138</v>
      </c>
      <c r="B14" s="95">
        <v>16822</v>
      </c>
      <c r="C14" s="95">
        <v>18475</v>
      </c>
      <c r="D14" s="96">
        <f t="shared" si="2"/>
        <v>0.0983</v>
      </c>
      <c r="E14" s="93" t="str">
        <f t="shared" si="1"/>
        <v>是</v>
      </c>
    </row>
    <row r="15" ht="36" customHeight="1" spans="1:5">
      <c r="A15" s="97" t="s">
        <v>3133</v>
      </c>
      <c r="B15" s="98">
        <v>16755</v>
      </c>
      <c r="C15" s="100">
        <v>18438</v>
      </c>
      <c r="D15" s="96">
        <f t="shared" si="2"/>
        <v>0.1004</v>
      </c>
      <c r="E15" s="93" t="str">
        <f t="shared" si="1"/>
        <v>是</v>
      </c>
    </row>
    <row r="16" ht="36" customHeight="1" spans="1:5">
      <c r="A16" s="94" t="s">
        <v>3139</v>
      </c>
      <c r="B16" s="95"/>
      <c r="C16" s="95"/>
      <c r="D16" s="96"/>
      <c r="E16" s="93" t="str">
        <f t="shared" si="1"/>
        <v>否</v>
      </c>
    </row>
    <row r="17" ht="36" customHeight="1" spans="1:5">
      <c r="A17" s="97" t="s">
        <v>3133</v>
      </c>
      <c r="B17" s="98"/>
      <c r="C17" s="102"/>
      <c r="D17" s="96"/>
      <c r="E17" s="93" t="str">
        <f t="shared" si="1"/>
        <v>否</v>
      </c>
    </row>
    <row r="18" ht="36" customHeight="1" spans="1:5">
      <c r="A18" s="103" t="s">
        <v>3140</v>
      </c>
      <c r="B18" s="95">
        <f>SUM(B14+B12+B8+B6+B4)</f>
        <v>63313</v>
      </c>
      <c r="C18" s="95">
        <f>SUM(C14+C12+C8+C6+C4)</f>
        <v>69682</v>
      </c>
      <c r="D18" s="96">
        <f t="shared" ref="D18:D22" si="3">(C18-B18)/B18</f>
        <v>0.1006</v>
      </c>
      <c r="E18" s="93" t="str">
        <f t="shared" si="1"/>
        <v>是</v>
      </c>
    </row>
    <row r="19" ht="36" customHeight="1" spans="1:5">
      <c r="A19" s="97" t="s">
        <v>3141</v>
      </c>
      <c r="B19" s="98">
        <f>B15+B13+B9+B7+B5</f>
        <v>61361</v>
      </c>
      <c r="C19" s="98">
        <f>C15+C13+C9+C7+C5</f>
        <v>68190</v>
      </c>
      <c r="D19" s="96">
        <f t="shared" si="3"/>
        <v>0.1113</v>
      </c>
      <c r="E19" s="93" t="str">
        <f t="shared" si="1"/>
        <v>是</v>
      </c>
    </row>
    <row r="20" ht="36" customHeight="1" spans="1:5">
      <c r="A20" s="104" t="s">
        <v>3142</v>
      </c>
      <c r="B20" s="95"/>
      <c r="C20" s="95"/>
      <c r="D20" s="96"/>
      <c r="E20" s="93" t="str">
        <f t="shared" si="1"/>
        <v>否</v>
      </c>
    </row>
    <row r="21" ht="36" customHeight="1" spans="1:5">
      <c r="A21" s="105" t="s">
        <v>3143</v>
      </c>
      <c r="B21" s="95">
        <v>28250</v>
      </c>
      <c r="C21" s="95">
        <v>26326</v>
      </c>
      <c r="D21" s="96">
        <f t="shared" si="3"/>
        <v>-0.0681</v>
      </c>
      <c r="E21" s="93" t="str">
        <f t="shared" si="1"/>
        <v>是</v>
      </c>
    </row>
    <row r="22" ht="36" customHeight="1" spans="1:5">
      <c r="A22" s="103" t="s">
        <v>3144</v>
      </c>
      <c r="B22" s="95">
        <f>B18+B21</f>
        <v>91563</v>
      </c>
      <c r="C22" s="95">
        <f>C18+C21</f>
        <v>96008</v>
      </c>
      <c r="D22" s="96">
        <f t="shared" si="3"/>
        <v>0.0485</v>
      </c>
      <c r="E22" s="93" t="str">
        <f t="shared" si="1"/>
        <v>是</v>
      </c>
    </row>
    <row r="23" spans="2:3">
      <c r="B23" s="106"/>
      <c r="C23" s="106"/>
    </row>
    <row r="24" spans="2:3">
      <c r="B24" s="106"/>
      <c r="C24" s="106"/>
    </row>
    <row r="25" spans="2:3">
      <c r="B25" s="106"/>
      <c r="C25" s="106"/>
    </row>
    <row r="26" spans="2:3">
      <c r="B26" s="106"/>
      <c r="C26" s="106"/>
    </row>
  </sheetData>
  <mergeCells count="1">
    <mergeCell ref="A1:D1"/>
  </mergeCells>
  <conditionalFormatting sqref="E16:F16">
    <cfRule type="cellIs" dxfId="5"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3"/>
  <sheetViews>
    <sheetView topLeftCell="A12" workbookViewId="0">
      <selection activeCell="H29" sqref="H29"/>
    </sheetView>
  </sheetViews>
  <sheetFormatPr defaultColWidth="10" defaultRowHeight="13.5" outlineLevelCol="6"/>
  <cols>
    <col min="1" max="1" width="24.6333333333333" style="30" customWidth="1"/>
    <col min="2" max="7" width="15.6333333333333" style="30" customWidth="1"/>
    <col min="8" max="8" width="9.76666666666667" style="30" customWidth="1"/>
    <col min="9" max="16384" width="10" style="30"/>
  </cols>
  <sheetData>
    <row r="1" s="30" customFormat="1" ht="30" customHeight="1" spans="1:1">
      <c r="A1" s="57"/>
    </row>
    <row r="2" s="30" customFormat="1" ht="28.6" customHeight="1" spans="1:7">
      <c r="A2" s="74" t="s">
        <v>3147</v>
      </c>
      <c r="B2" s="74"/>
      <c r="C2" s="74"/>
      <c r="D2" s="74"/>
      <c r="E2" s="74"/>
      <c r="F2" s="74"/>
      <c r="G2" s="74"/>
    </row>
    <row r="3" s="30" customFormat="1" ht="23" customHeight="1" spans="1:7">
      <c r="A3" s="63"/>
      <c r="B3" s="63"/>
      <c r="F3" s="64" t="s">
        <v>3148</v>
      </c>
      <c r="G3" s="64"/>
    </row>
    <row r="4" s="30" customFormat="1" ht="30" customHeight="1" spans="1:7">
      <c r="A4" s="69" t="s">
        <v>3149</v>
      </c>
      <c r="B4" s="69" t="s">
        <v>3150</v>
      </c>
      <c r="C4" s="69"/>
      <c r="D4" s="69"/>
      <c r="E4" s="69" t="s">
        <v>3151</v>
      </c>
      <c r="F4" s="69"/>
      <c r="G4" s="69"/>
    </row>
    <row r="5" s="30" customFormat="1" ht="30" customHeight="1" spans="1:7">
      <c r="A5" s="69"/>
      <c r="B5" s="75"/>
      <c r="C5" s="69" t="s">
        <v>3152</v>
      </c>
      <c r="D5" s="69" t="s">
        <v>3153</v>
      </c>
      <c r="E5" s="75"/>
      <c r="F5" s="69" t="s">
        <v>3152</v>
      </c>
      <c r="G5" s="69" t="s">
        <v>3153</v>
      </c>
    </row>
    <row r="6" s="30" customFormat="1" ht="30" customHeight="1" spans="1:7">
      <c r="A6" s="69" t="s">
        <v>3154</v>
      </c>
      <c r="B6" s="69" t="s">
        <v>3155</v>
      </c>
      <c r="C6" s="69" t="s">
        <v>3156</v>
      </c>
      <c r="D6" s="69" t="s">
        <v>3157</v>
      </c>
      <c r="E6" s="69" t="s">
        <v>3158</v>
      </c>
      <c r="F6" s="69" t="s">
        <v>3159</v>
      </c>
      <c r="G6" s="69" t="s">
        <v>3160</v>
      </c>
    </row>
    <row r="7" s="30" customFormat="1" ht="30" customHeight="1" spans="1:7">
      <c r="A7" s="70" t="s">
        <v>3161</v>
      </c>
      <c r="B7" s="75"/>
      <c r="C7" s="75"/>
      <c r="D7" s="75"/>
      <c r="E7" s="75"/>
      <c r="F7" s="75"/>
      <c r="G7" s="75"/>
    </row>
    <row r="8" s="30" customFormat="1" ht="30" customHeight="1" spans="1:7">
      <c r="A8" s="70" t="s">
        <v>3162</v>
      </c>
      <c r="B8" s="75"/>
      <c r="C8" s="75"/>
      <c r="D8" s="75"/>
      <c r="E8" s="75"/>
      <c r="F8" s="75"/>
      <c r="G8" s="75"/>
    </row>
    <row r="9" s="30" customFormat="1" ht="44" customHeight="1" spans="1:7">
      <c r="A9" s="70" t="s">
        <v>3163</v>
      </c>
      <c r="B9" s="65">
        <f>SUM(C9:D9)</f>
        <v>85.72</v>
      </c>
      <c r="C9" s="65">
        <v>42.33</v>
      </c>
      <c r="D9" s="65">
        <v>43.39</v>
      </c>
      <c r="E9" s="65">
        <f>SUM(F9:G9)</f>
        <v>84.81</v>
      </c>
      <c r="F9" s="65">
        <v>41.45</v>
      </c>
      <c r="G9" s="65">
        <v>43.36</v>
      </c>
    </row>
    <row r="10" s="30" customFormat="1" ht="30" customHeight="1" spans="1:7">
      <c r="A10" s="76"/>
      <c r="B10" s="75"/>
      <c r="C10" s="75"/>
      <c r="D10" s="75"/>
      <c r="E10" s="75"/>
      <c r="F10" s="75"/>
      <c r="G10" s="75"/>
    </row>
    <row r="11" s="30" customFormat="1" ht="30" customHeight="1" spans="1:7">
      <c r="A11" s="76"/>
      <c r="B11" s="75"/>
      <c r="C11" s="75"/>
      <c r="D11" s="75"/>
      <c r="E11" s="75"/>
      <c r="F11" s="75"/>
      <c r="G11" s="75"/>
    </row>
    <row r="12" s="30" customFormat="1" ht="30" customHeight="1" spans="1:7">
      <c r="A12" s="76" t="s">
        <v>3164</v>
      </c>
      <c r="B12" s="75"/>
      <c r="C12" s="75"/>
      <c r="D12" s="75"/>
      <c r="E12" s="75"/>
      <c r="F12" s="75"/>
      <c r="G12" s="75"/>
    </row>
    <row r="13" s="29" customFormat="1" ht="25" customHeight="1" spans="1:7">
      <c r="A13" s="56" t="s">
        <v>3165</v>
      </c>
      <c r="B13" s="56"/>
      <c r="C13" s="56"/>
      <c r="D13" s="56"/>
      <c r="E13" s="56"/>
      <c r="F13" s="56"/>
      <c r="G13" s="56"/>
    </row>
    <row r="14" s="29" customFormat="1" ht="25" customHeight="1" spans="1:7">
      <c r="A14" s="56" t="s">
        <v>3166</v>
      </c>
      <c r="B14" s="56"/>
      <c r="C14" s="56"/>
      <c r="D14" s="56"/>
      <c r="E14" s="56"/>
      <c r="F14" s="56"/>
      <c r="G14" s="56"/>
    </row>
    <row r="15" s="30" customFormat="1" ht="18" customHeight="1" spans="1:7">
      <c r="A15" s="57"/>
      <c r="B15" s="57"/>
      <c r="C15" s="57"/>
      <c r="D15" s="57"/>
      <c r="E15" s="57"/>
      <c r="F15" s="57"/>
      <c r="G15" s="57"/>
    </row>
    <row r="16" s="30" customFormat="1" ht="18" customHeight="1" spans="1:7">
      <c r="A16" s="57"/>
      <c r="B16" s="57"/>
      <c r="C16" s="57"/>
      <c r="D16" s="57"/>
      <c r="E16" s="57"/>
      <c r="F16" s="57"/>
      <c r="G16" s="57"/>
    </row>
    <row r="17" s="30" customFormat="1" ht="18" customHeight="1" spans="1:7">
      <c r="A17" s="57"/>
      <c r="B17" s="57"/>
      <c r="C17" s="57"/>
      <c r="D17" s="57"/>
      <c r="E17" s="57"/>
      <c r="F17" s="57"/>
      <c r="G17" s="57"/>
    </row>
    <row r="18" s="30" customFormat="1" ht="18" customHeight="1" spans="1:7">
      <c r="A18" s="57"/>
      <c r="B18" s="57"/>
      <c r="C18" s="57"/>
      <c r="D18" s="57"/>
      <c r="E18" s="57"/>
      <c r="F18" s="57"/>
      <c r="G18" s="57"/>
    </row>
    <row r="19" s="30" customFormat="1" ht="14" customHeight="1" spans="1:7">
      <c r="A19" s="57"/>
      <c r="B19" s="57"/>
      <c r="C19" s="57"/>
      <c r="D19" s="57"/>
      <c r="E19" s="57"/>
      <c r="F19" s="57"/>
      <c r="G19" s="57"/>
    </row>
    <row r="20" s="30" customFormat="1" ht="33" customHeight="1" spans="1:7">
      <c r="A20" s="63"/>
      <c r="B20" s="63"/>
      <c r="C20" s="63"/>
      <c r="D20" s="63"/>
      <c r="E20" s="63"/>
      <c r="F20" s="63"/>
      <c r="G20" s="63"/>
    </row>
    <row r="21" s="30" customFormat="1" ht="28.6" customHeight="1" spans="1:7">
      <c r="A21" s="74" t="s">
        <v>3167</v>
      </c>
      <c r="B21" s="74"/>
      <c r="C21" s="74"/>
      <c r="D21" s="74"/>
      <c r="E21" s="74"/>
      <c r="F21" s="74"/>
      <c r="G21" s="74"/>
    </row>
    <row r="22" s="30" customFormat="1" ht="16" customHeight="1" spans="1:7">
      <c r="A22" s="77"/>
      <c r="B22" s="77"/>
      <c r="C22" s="77"/>
      <c r="D22" s="77"/>
      <c r="E22" s="77"/>
      <c r="F22" s="77"/>
      <c r="G22" s="77"/>
    </row>
    <row r="23" s="30" customFormat="1" ht="21" customHeight="1" spans="1:7">
      <c r="A23" s="63"/>
      <c r="B23" s="63"/>
      <c r="F23" s="64" t="s">
        <v>3148</v>
      </c>
      <c r="G23" s="64"/>
    </row>
    <row r="24" s="30" customFormat="1" ht="30" customHeight="1" spans="1:7">
      <c r="A24" s="69" t="s">
        <v>3149</v>
      </c>
      <c r="B24" s="69" t="s">
        <v>3150</v>
      </c>
      <c r="C24" s="69"/>
      <c r="D24" s="69"/>
      <c r="E24" s="69" t="s">
        <v>3151</v>
      </c>
      <c r="F24" s="69"/>
      <c r="G24" s="69"/>
    </row>
    <row r="25" s="30" customFormat="1" ht="30" customHeight="1" spans="1:7">
      <c r="A25" s="69"/>
      <c r="B25" s="75"/>
      <c r="C25" s="69" t="s">
        <v>3152</v>
      </c>
      <c r="D25" s="69" t="s">
        <v>3153</v>
      </c>
      <c r="E25" s="75"/>
      <c r="F25" s="69" t="s">
        <v>3152</v>
      </c>
      <c r="G25" s="69" t="s">
        <v>3153</v>
      </c>
    </row>
    <row r="26" s="30" customFormat="1" ht="30" customHeight="1" spans="1:7">
      <c r="A26" s="69" t="s">
        <v>3154</v>
      </c>
      <c r="B26" s="69" t="s">
        <v>3155</v>
      </c>
      <c r="C26" s="69" t="s">
        <v>3156</v>
      </c>
      <c r="D26" s="69" t="s">
        <v>3157</v>
      </c>
      <c r="E26" s="69" t="s">
        <v>3158</v>
      </c>
      <c r="F26" s="69" t="s">
        <v>3159</v>
      </c>
      <c r="G26" s="69" t="s">
        <v>3160</v>
      </c>
    </row>
    <row r="27" s="30" customFormat="1" ht="30" customHeight="1" spans="1:7">
      <c r="A27" s="70" t="s">
        <v>3161</v>
      </c>
      <c r="B27" s="75"/>
      <c r="C27" s="75"/>
      <c r="D27" s="75"/>
      <c r="E27" s="75"/>
      <c r="F27" s="75"/>
      <c r="G27" s="75"/>
    </row>
    <row r="28" s="30" customFormat="1" ht="30" customHeight="1" spans="1:7">
      <c r="A28" s="70" t="s">
        <v>3162</v>
      </c>
      <c r="B28" s="75"/>
      <c r="C28" s="75"/>
      <c r="D28" s="75"/>
      <c r="E28" s="75"/>
      <c r="F28" s="75"/>
      <c r="G28" s="75"/>
    </row>
    <row r="29" s="30" customFormat="1" ht="30" customHeight="1" spans="1:7">
      <c r="A29" s="70" t="s">
        <v>3163</v>
      </c>
      <c r="B29" s="65">
        <f>SUM(C29:D29)</f>
        <v>85.72</v>
      </c>
      <c r="C29" s="65">
        <v>42.33</v>
      </c>
      <c r="D29" s="65">
        <v>43.39</v>
      </c>
      <c r="E29" s="65">
        <f>SUM(F29:G29)</f>
        <v>84.81</v>
      </c>
      <c r="F29" s="65">
        <v>41.45</v>
      </c>
      <c r="G29" s="65">
        <v>43.36</v>
      </c>
    </row>
    <row r="30" s="30" customFormat="1" ht="30" customHeight="1" spans="1:7">
      <c r="A30" s="70"/>
      <c r="B30" s="78"/>
      <c r="C30" s="78"/>
      <c r="D30" s="78"/>
      <c r="E30" s="78"/>
      <c r="F30" s="78"/>
      <c r="G30" s="78"/>
    </row>
    <row r="31" s="30" customFormat="1" ht="30" customHeight="1" spans="1:7">
      <c r="A31" s="76"/>
      <c r="B31" s="78"/>
      <c r="C31" s="78"/>
      <c r="D31" s="78"/>
      <c r="E31" s="78"/>
      <c r="F31" s="78"/>
      <c r="G31" s="78"/>
    </row>
    <row r="32" s="29" customFormat="1" ht="25" customHeight="1" spans="1:7">
      <c r="A32" s="73" t="s">
        <v>3165</v>
      </c>
      <c r="B32" s="73"/>
      <c r="C32" s="73"/>
      <c r="D32" s="73"/>
      <c r="E32" s="73"/>
      <c r="F32" s="73"/>
      <c r="G32" s="73"/>
    </row>
    <row r="33" s="29" customFormat="1" ht="25" customHeight="1" spans="1:7">
      <c r="A33" s="73" t="s">
        <v>3166</v>
      </c>
      <c r="B33" s="73"/>
      <c r="C33" s="73"/>
      <c r="D33" s="73"/>
      <c r="E33" s="73"/>
      <c r="F33" s="73"/>
      <c r="G33" s="73"/>
    </row>
  </sheetData>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12" sqref="C12"/>
    </sheetView>
  </sheetViews>
  <sheetFormatPr defaultColWidth="10" defaultRowHeight="13.5" outlineLevelCol="6"/>
  <cols>
    <col min="1" max="1" width="62.2583333333333" style="30" customWidth="1"/>
    <col min="2" max="3" width="28.6333333333333" style="30" customWidth="1"/>
    <col min="4" max="4" width="9.76666666666667" style="30" customWidth="1"/>
    <col min="5" max="16384" width="10" style="30"/>
  </cols>
  <sheetData>
    <row r="1" s="30" customFormat="1" ht="23" customHeight="1"/>
    <row r="2" s="30" customFormat="1" ht="14.3" customHeight="1" spans="1:1">
      <c r="A2" s="57"/>
    </row>
    <row r="3" s="30" customFormat="1" ht="28.6" customHeight="1" spans="1:3">
      <c r="A3" s="52" t="s">
        <v>3168</v>
      </c>
      <c r="B3" s="52"/>
      <c r="C3" s="52"/>
    </row>
    <row r="4" s="30" customFormat="1" ht="27" customHeight="1" spans="1:3">
      <c r="A4" s="63"/>
      <c r="B4" s="63"/>
      <c r="C4" s="64" t="s">
        <v>3148</v>
      </c>
    </row>
    <row r="5" s="67" customFormat="1" ht="24" customHeight="1" spans="1:3">
      <c r="A5" s="69" t="s">
        <v>3169</v>
      </c>
      <c r="B5" s="69" t="s">
        <v>3105</v>
      </c>
      <c r="C5" s="69" t="s">
        <v>3170</v>
      </c>
    </row>
    <row r="6" s="67" customFormat="1" ht="32" customHeight="1" spans="1:3">
      <c r="A6" s="70" t="s">
        <v>3171</v>
      </c>
      <c r="B6" s="65">
        <v>34.7</v>
      </c>
      <c r="C6" s="65">
        <v>34.7</v>
      </c>
    </row>
    <row r="7" s="67" customFormat="1" ht="32" customHeight="1" spans="1:3">
      <c r="A7" s="70" t="s">
        <v>3172</v>
      </c>
      <c r="B7" s="66">
        <v>42.33</v>
      </c>
      <c r="C7" s="66">
        <v>42.33</v>
      </c>
    </row>
    <row r="8" s="67" customFormat="1" ht="32" customHeight="1" spans="1:3">
      <c r="A8" s="70" t="s">
        <v>3173</v>
      </c>
      <c r="B8" s="65">
        <v>12.9</v>
      </c>
      <c r="C8" s="65">
        <v>12.9</v>
      </c>
    </row>
    <row r="9" s="67" customFormat="1" ht="30" customHeight="1" spans="1:3">
      <c r="A9" s="71" t="s">
        <v>3174</v>
      </c>
      <c r="B9" s="65"/>
      <c r="C9" s="65"/>
    </row>
    <row r="10" s="67" customFormat="1" ht="32" customHeight="1" spans="1:3">
      <c r="A10" s="71" t="s">
        <v>3175</v>
      </c>
      <c r="B10" s="65">
        <v>12.9</v>
      </c>
      <c r="C10" s="65">
        <v>12.9</v>
      </c>
    </row>
    <row r="11" s="67" customFormat="1" ht="32" customHeight="1" spans="1:3">
      <c r="A11" s="70" t="s">
        <v>3176</v>
      </c>
      <c r="B11" s="65">
        <v>6.15</v>
      </c>
      <c r="C11" s="65">
        <v>6.15</v>
      </c>
    </row>
    <row r="12" s="67" customFormat="1" ht="32" customHeight="1" spans="1:3">
      <c r="A12" s="70" t="s">
        <v>3177</v>
      </c>
      <c r="B12" s="65">
        <f>B6+B8-B11</f>
        <v>41.45</v>
      </c>
      <c r="C12" s="65">
        <f>C6+C8-C11</f>
        <v>41.45</v>
      </c>
    </row>
    <row r="13" s="67" customFormat="1" ht="32" customHeight="1" spans="1:3">
      <c r="A13" s="70" t="s">
        <v>3178</v>
      </c>
      <c r="B13" s="65"/>
      <c r="C13" s="65"/>
    </row>
    <row r="14" s="67" customFormat="1" ht="32" customHeight="1" spans="1:3">
      <c r="A14" s="70" t="s">
        <v>3179</v>
      </c>
      <c r="B14" s="65">
        <v>42.33</v>
      </c>
      <c r="C14" s="65">
        <v>42.33</v>
      </c>
    </row>
    <row r="15" s="68" customFormat="1" ht="69" customHeight="1" spans="1:7">
      <c r="A15" s="72" t="s">
        <v>3180</v>
      </c>
      <c r="B15" s="72"/>
      <c r="C15" s="72"/>
      <c r="D15" s="73"/>
      <c r="E15" s="73"/>
      <c r="F15" s="73"/>
      <c r="G15" s="73"/>
    </row>
    <row r="16" s="30" customFormat="1" spans="1:3">
      <c r="A16" s="63"/>
      <c r="B16" s="63"/>
      <c r="C16" s="63"/>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13" sqref="C13"/>
    </sheetView>
  </sheetViews>
  <sheetFormatPr defaultColWidth="10" defaultRowHeight="13.5" outlineLevelCol="6"/>
  <cols>
    <col min="1" max="1" width="60" style="30" customWidth="1"/>
    <col min="2" max="3" width="25.6333333333333" style="30" customWidth="1"/>
    <col min="4" max="4" width="9.76666666666667" style="30" customWidth="1"/>
    <col min="5" max="16384" width="10" style="30"/>
  </cols>
  <sheetData>
    <row r="1" s="30" customFormat="1" ht="23" customHeight="1"/>
    <row r="2" s="30" customFormat="1" ht="14.3" customHeight="1" spans="1:1">
      <c r="A2" s="57"/>
    </row>
    <row r="3" s="30" customFormat="1" ht="28.6" customHeight="1" spans="1:3">
      <c r="A3" s="52" t="s">
        <v>3181</v>
      </c>
      <c r="B3" s="52"/>
      <c r="C3" s="52"/>
    </row>
    <row r="4" s="30" customFormat="1" ht="27" customHeight="1" spans="1:3">
      <c r="A4" s="63"/>
      <c r="B4" s="63"/>
      <c r="C4" s="64" t="s">
        <v>3148</v>
      </c>
    </row>
    <row r="5" s="30" customFormat="1" ht="24" customHeight="1" spans="1:3">
      <c r="A5" s="35" t="s">
        <v>3169</v>
      </c>
      <c r="B5" s="35" t="s">
        <v>3105</v>
      </c>
      <c r="C5" s="35" t="s">
        <v>3170</v>
      </c>
    </row>
    <row r="6" s="30" customFormat="1" ht="32" customHeight="1" spans="1:3">
      <c r="A6" s="59" t="s">
        <v>3171</v>
      </c>
      <c r="B6" s="65">
        <v>34.7</v>
      </c>
      <c r="C6" s="65">
        <v>34.7</v>
      </c>
    </row>
    <row r="7" s="30" customFormat="1" ht="32" customHeight="1" spans="1:3">
      <c r="A7" s="59" t="s">
        <v>3172</v>
      </c>
      <c r="B7" s="66">
        <v>42.33</v>
      </c>
      <c r="C7" s="66">
        <v>42.33</v>
      </c>
    </row>
    <row r="8" s="30" customFormat="1" ht="32" customHeight="1" spans="1:3">
      <c r="A8" s="59" t="s">
        <v>3173</v>
      </c>
      <c r="B8" s="65">
        <v>12.9</v>
      </c>
      <c r="C8" s="65">
        <v>12.9</v>
      </c>
    </row>
    <row r="9" s="30" customFormat="1" ht="32" customHeight="1" spans="1:3">
      <c r="A9" s="59" t="s">
        <v>3182</v>
      </c>
      <c r="B9" s="65"/>
      <c r="C9" s="65"/>
    </row>
    <row r="10" s="30" customFormat="1" ht="32" customHeight="1" spans="1:3">
      <c r="A10" s="59" t="s">
        <v>3183</v>
      </c>
      <c r="B10" s="65">
        <v>12.9</v>
      </c>
      <c r="C10" s="65">
        <v>12.9</v>
      </c>
    </row>
    <row r="11" s="30" customFormat="1" ht="32" customHeight="1" spans="1:3">
      <c r="A11" s="59" t="s">
        <v>3176</v>
      </c>
      <c r="B11" s="65">
        <v>6.15</v>
      </c>
      <c r="C11" s="65">
        <v>6.15</v>
      </c>
    </row>
    <row r="12" s="30" customFormat="1" ht="32" customHeight="1" spans="1:3">
      <c r="A12" s="59" t="s">
        <v>3177</v>
      </c>
      <c r="B12" s="65">
        <f>B6+B8-B11</f>
        <v>41.45</v>
      </c>
      <c r="C12" s="65">
        <f>C6+C8-C11</f>
        <v>41.45</v>
      </c>
    </row>
    <row r="13" s="30" customFormat="1" ht="32" customHeight="1" spans="1:3">
      <c r="A13" s="59" t="s">
        <v>3178</v>
      </c>
      <c r="B13" s="65"/>
      <c r="C13" s="65"/>
    </row>
    <row r="14" s="30" customFormat="1" ht="32" customHeight="1" spans="1:3">
      <c r="A14" s="59" t="s">
        <v>3179</v>
      </c>
      <c r="B14" s="65">
        <v>42.33</v>
      </c>
      <c r="C14" s="65">
        <v>42.33</v>
      </c>
    </row>
    <row r="15" s="29" customFormat="1" ht="69" customHeight="1" spans="1:7">
      <c r="A15" s="40" t="s">
        <v>3184</v>
      </c>
      <c r="B15" s="40"/>
      <c r="C15" s="40"/>
      <c r="D15" s="56"/>
      <c r="E15" s="56"/>
      <c r="F15" s="56"/>
      <c r="G15" s="56"/>
    </row>
    <row r="16" s="30" customFormat="1" spans="1:3">
      <c r="A16" s="63"/>
      <c r="B16" s="63"/>
      <c r="C16" s="63"/>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C12" sqref="C12"/>
    </sheetView>
  </sheetViews>
  <sheetFormatPr defaultColWidth="10" defaultRowHeight="13.5" outlineLevelCol="2"/>
  <cols>
    <col min="1" max="1" width="60.5" style="30" customWidth="1"/>
    <col min="2" max="3" width="25.6333333333333" style="30" customWidth="1"/>
    <col min="4" max="4" width="9.76666666666667" style="30" customWidth="1"/>
    <col min="5" max="16384" width="10" style="30"/>
  </cols>
  <sheetData>
    <row r="1" s="30" customFormat="1" ht="24" customHeight="1"/>
    <row r="2" s="30" customFormat="1" ht="14.3" customHeight="1" spans="1:1">
      <c r="A2" s="57"/>
    </row>
    <row r="3" s="30" customFormat="1" ht="28.6" customHeight="1" spans="1:3">
      <c r="A3" s="52" t="s">
        <v>3185</v>
      </c>
      <c r="B3" s="52"/>
      <c r="C3" s="52"/>
    </row>
    <row r="4" s="30" customFormat="1" ht="25" customHeight="1" spans="1:3">
      <c r="A4" s="63"/>
      <c r="B4" s="63"/>
      <c r="C4" s="64" t="s">
        <v>3148</v>
      </c>
    </row>
    <row r="5" s="30" customFormat="1" ht="32" customHeight="1" spans="1:3">
      <c r="A5" s="35" t="s">
        <v>3169</v>
      </c>
      <c r="B5" s="35" t="s">
        <v>3105</v>
      </c>
      <c r="C5" s="35" t="s">
        <v>3170</v>
      </c>
    </row>
    <row r="6" s="30" customFormat="1" ht="32" customHeight="1" spans="1:3">
      <c r="A6" s="59" t="s">
        <v>3186</v>
      </c>
      <c r="B6" s="60">
        <v>41.39</v>
      </c>
      <c r="C6" s="60">
        <v>41.39</v>
      </c>
    </row>
    <row r="7" s="30" customFormat="1" ht="32" customHeight="1" spans="1:3">
      <c r="A7" s="59" t="s">
        <v>3187</v>
      </c>
      <c r="B7" s="61">
        <v>43.39</v>
      </c>
      <c r="C7" s="61">
        <v>43.39</v>
      </c>
    </row>
    <row r="8" s="30" customFormat="1" ht="32" customHeight="1" spans="1:3">
      <c r="A8" s="59" t="s">
        <v>3188</v>
      </c>
      <c r="B8" s="61">
        <v>2.24</v>
      </c>
      <c r="C8" s="61">
        <v>2.24</v>
      </c>
    </row>
    <row r="9" s="30" customFormat="1" ht="32" customHeight="1" spans="1:3">
      <c r="A9" s="59" t="s">
        <v>3189</v>
      </c>
      <c r="B9" s="60">
        <v>0.27</v>
      </c>
      <c r="C9" s="60">
        <v>0.27</v>
      </c>
    </row>
    <row r="10" s="30" customFormat="1" ht="32" customHeight="1" spans="1:3">
      <c r="A10" s="59" t="s">
        <v>3190</v>
      </c>
      <c r="B10" s="60">
        <v>43.36</v>
      </c>
      <c r="C10" s="61">
        <v>43.36</v>
      </c>
    </row>
    <row r="11" s="30" customFormat="1" ht="32" customHeight="1" spans="1:3">
      <c r="A11" s="59" t="s">
        <v>3191</v>
      </c>
      <c r="B11" s="60">
        <v>2</v>
      </c>
      <c r="C11" s="60">
        <v>2</v>
      </c>
    </row>
    <row r="12" s="30" customFormat="1" ht="32" customHeight="1" spans="1:3">
      <c r="A12" s="59" t="s">
        <v>3192</v>
      </c>
      <c r="B12" s="61">
        <v>43.39</v>
      </c>
      <c r="C12" s="61">
        <v>43.39</v>
      </c>
    </row>
    <row r="13" s="29" customFormat="1" ht="72" customHeight="1" spans="1:3">
      <c r="A13" s="40" t="s">
        <v>3193</v>
      </c>
      <c r="B13" s="40"/>
      <c r="C13" s="40"/>
    </row>
    <row r="14" s="30" customFormat="1" ht="31" customHeight="1" spans="1:3">
      <c r="A14" s="62"/>
      <c r="B14" s="62"/>
      <c r="C14" s="6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A13" sqref="A13:C13"/>
    </sheetView>
  </sheetViews>
  <sheetFormatPr defaultColWidth="10" defaultRowHeight="13.5" outlineLevelCol="2"/>
  <cols>
    <col min="1" max="1" width="59.3833333333333" style="30" customWidth="1"/>
    <col min="2" max="3" width="25.6333333333333" style="30" customWidth="1"/>
    <col min="4" max="4" width="9.76666666666667" style="30" customWidth="1"/>
    <col min="5" max="16384" width="10" style="30"/>
  </cols>
  <sheetData>
    <row r="1" s="30" customFormat="1" ht="24" customHeight="1"/>
    <row r="2" s="30" customFormat="1" ht="14.3" customHeight="1" spans="1:1">
      <c r="A2" s="57"/>
    </row>
    <row r="3" s="30" customFormat="1" ht="28.6" customHeight="1" spans="1:3">
      <c r="A3" s="52" t="s">
        <v>3194</v>
      </c>
      <c r="B3" s="52"/>
      <c r="C3" s="52"/>
    </row>
    <row r="4" s="28" customFormat="1" ht="25" customHeight="1" spans="1:3">
      <c r="A4" s="58"/>
      <c r="B4" s="58"/>
      <c r="C4" s="43" t="s">
        <v>3148</v>
      </c>
    </row>
    <row r="5" s="28" customFormat="1" ht="32" customHeight="1" spans="1:3">
      <c r="A5" s="35" t="s">
        <v>3169</v>
      </c>
      <c r="B5" s="35" t="s">
        <v>3105</v>
      </c>
      <c r="C5" s="35" t="s">
        <v>3170</v>
      </c>
    </row>
    <row r="6" s="28" customFormat="1" ht="32" customHeight="1" spans="1:3">
      <c r="A6" s="59" t="s">
        <v>3186</v>
      </c>
      <c r="B6" s="60">
        <v>41.39</v>
      </c>
      <c r="C6" s="60">
        <v>41.39</v>
      </c>
    </row>
    <row r="7" s="28" customFormat="1" ht="32" customHeight="1" spans="1:3">
      <c r="A7" s="59" t="s">
        <v>3187</v>
      </c>
      <c r="B7" s="61">
        <v>43.39</v>
      </c>
      <c r="C7" s="61">
        <v>43.39</v>
      </c>
    </row>
    <row r="8" s="28" customFormat="1" ht="32" customHeight="1" spans="1:3">
      <c r="A8" s="59" t="s">
        <v>3188</v>
      </c>
      <c r="B8" s="61">
        <v>2.24</v>
      </c>
      <c r="C8" s="61">
        <v>2.24</v>
      </c>
    </row>
    <row r="9" s="28" customFormat="1" ht="32" customHeight="1" spans="1:3">
      <c r="A9" s="59" t="s">
        <v>3189</v>
      </c>
      <c r="B9" s="60">
        <v>0.27</v>
      </c>
      <c r="C9" s="60">
        <v>0.27</v>
      </c>
    </row>
    <row r="10" s="28" customFormat="1" ht="32" customHeight="1" spans="1:3">
      <c r="A10" s="59" t="s">
        <v>3190</v>
      </c>
      <c r="B10" s="60">
        <v>43.36</v>
      </c>
      <c r="C10" s="61">
        <v>43.36</v>
      </c>
    </row>
    <row r="11" s="28" customFormat="1" ht="32" customHeight="1" spans="1:3">
      <c r="A11" s="59" t="s">
        <v>3195</v>
      </c>
      <c r="B11" s="60">
        <v>2</v>
      </c>
      <c r="C11" s="60">
        <v>2</v>
      </c>
    </row>
    <row r="12" s="28" customFormat="1" ht="32" customHeight="1" spans="1:3">
      <c r="A12" s="59" t="s">
        <v>3196</v>
      </c>
      <c r="B12" s="61">
        <v>43.39</v>
      </c>
      <c r="C12" s="61">
        <v>43.39</v>
      </c>
    </row>
    <row r="13" s="29" customFormat="1" ht="65" customHeight="1" spans="1:3">
      <c r="A13" s="40" t="s">
        <v>3197</v>
      </c>
      <c r="B13" s="40"/>
      <c r="C13" s="40"/>
    </row>
    <row r="14" s="30" customFormat="1" ht="31" customHeight="1" spans="1:3">
      <c r="A14" s="62"/>
      <c r="B14" s="62"/>
      <c r="C14" s="62"/>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7" workbookViewId="0">
      <selection activeCell="D21" sqref="D21"/>
    </sheetView>
  </sheetViews>
  <sheetFormatPr defaultColWidth="10" defaultRowHeight="13.5" outlineLevelCol="3"/>
  <cols>
    <col min="1" max="1" width="36" style="30" customWidth="1"/>
    <col min="2" max="4" width="15.6333333333333" style="30" customWidth="1"/>
    <col min="5" max="5" width="9.76666666666667" style="30" customWidth="1"/>
    <col min="6" max="16384" width="10" style="30"/>
  </cols>
  <sheetData>
    <row r="1" s="30" customFormat="1" ht="22" customHeight="1"/>
    <row r="2" s="30" customFormat="1" ht="14.3" customHeight="1" spans="1:1">
      <c r="A2" s="51"/>
    </row>
    <row r="3" s="30" customFormat="1" ht="63" customHeight="1" spans="1:4">
      <c r="A3" s="52" t="s">
        <v>3198</v>
      </c>
      <c r="B3" s="52"/>
      <c r="C3" s="52"/>
      <c r="D3" s="52"/>
    </row>
    <row r="4" s="28" customFormat="1" ht="30" customHeight="1" spans="4:4">
      <c r="D4" s="43" t="s">
        <v>3148</v>
      </c>
    </row>
    <row r="5" s="28" customFormat="1" ht="25" customHeight="1" spans="1:4">
      <c r="A5" s="35" t="s">
        <v>3169</v>
      </c>
      <c r="B5" s="35" t="s">
        <v>3199</v>
      </c>
      <c r="C5" s="35" t="s">
        <v>3200</v>
      </c>
      <c r="D5" s="35" t="s">
        <v>3201</v>
      </c>
    </row>
    <row r="6" s="28" customFormat="1" ht="25" customHeight="1" spans="1:4">
      <c r="A6" s="53" t="s">
        <v>3202</v>
      </c>
      <c r="B6" s="45" t="s">
        <v>3203</v>
      </c>
      <c r="C6" s="54"/>
      <c r="D6" s="54">
        <f>D7+D9</f>
        <v>15.14</v>
      </c>
    </row>
    <row r="7" s="28" customFormat="1" ht="25" customHeight="1" spans="1:4">
      <c r="A7" s="55" t="s">
        <v>3204</v>
      </c>
      <c r="B7" s="45" t="s">
        <v>3156</v>
      </c>
      <c r="C7" s="54"/>
      <c r="D7" s="54">
        <v>12.9</v>
      </c>
    </row>
    <row r="8" s="28" customFormat="1" ht="25" customHeight="1" spans="1:4">
      <c r="A8" s="55" t="s">
        <v>3205</v>
      </c>
      <c r="B8" s="45" t="s">
        <v>3157</v>
      </c>
      <c r="C8" s="54"/>
      <c r="D8" s="54">
        <v>12.9</v>
      </c>
    </row>
    <row r="9" s="28" customFormat="1" ht="25" customHeight="1" spans="1:4">
      <c r="A9" s="55" t="s">
        <v>3206</v>
      </c>
      <c r="B9" s="45" t="s">
        <v>3207</v>
      </c>
      <c r="C9" s="54"/>
      <c r="D9" s="54">
        <v>2.24</v>
      </c>
    </row>
    <row r="10" s="28" customFormat="1" ht="25" customHeight="1" spans="1:4">
      <c r="A10" s="55" t="s">
        <v>3205</v>
      </c>
      <c r="B10" s="45" t="s">
        <v>3159</v>
      </c>
      <c r="C10" s="54"/>
      <c r="D10" s="54">
        <v>0.24</v>
      </c>
    </row>
    <row r="11" s="28" customFormat="1" ht="25" customHeight="1" spans="1:4">
      <c r="A11" s="53" t="s">
        <v>3208</v>
      </c>
      <c r="B11" s="45" t="s">
        <v>3209</v>
      </c>
      <c r="C11" s="54"/>
      <c r="D11" s="54">
        <v>6.35</v>
      </c>
    </row>
    <row r="12" s="28" customFormat="1" ht="25" customHeight="1" spans="1:4">
      <c r="A12" s="55" t="s">
        <v>3204</v>
      </c>
      <c r="B12" s="45" t="s">
        <v>3210</v>
      </c>
      <c r="C12" s="54"/>
      <c r="D12" s="54">
        <v>6.08</v>
      </c>
    </row>
    <row r="13" s="28" customFormat="1" ht="25" customHeight="1" spans="1:4">
      <c r="A13" s="55" t="s">
        <v>3206</v>
      </c>
      <c r="B13" s="45" t="s">
        <v>3211</v>
      </c>
      <c r="C13" s="54"/>
      <c r="D13" s="54">
        <v>0.27</v>
      </c>
    </row>
    <row r="14" s="28" customFormat="1" ht="25" customHeight="1" spans="1:4">
      <c r="A14" s="53" t="s">
        <v>3212</v>
      </c>
      <c r="B14" s="45" t="s">
        <v>3213</v>
      </c>
      <c r="C14" s="54"/>
      <c r="D14" s="54">
        <v>2.49</v>
      </c>
    </row>
    <row r="15" s="28" customFormat="1" ht="25" customHeight="1" spans="1:4">
      <c r="A15" s="55" t="s">
        <v>3204</v>
      </c>
      <c r="B15" s="45" t="s">
        <v>3214</v>
      </c>
      <c r="C15" s="54"/>
      <c r="D15" s="54">
        <v>1.17</v>
      </c>
    </row>
    <row r="16" s="28" customFormat="1" ht="25" customHeight="1" spans="1:4">
      <c r="A16" s="55" t="s">
        <v>3206</v>
      </c>
      <c r="B16" s="45" t="s">
        <v>3215</v>
      </c>
      <c r="C16" s="54"/>
      <c r="D16" s="54">
        <v>1.32</v>
      </c>
    </row>
    <row r="17" s="28" customFormat="1" ht="25" customHeight="1" spans="1:4">
      <c r="A17" s="53" t="s">
        <v>3216</v>
      </c>
      <c r="B17" s="45" t="s">
        <v>3217</v>
      </c>
      <c r="C17" s="54"/>
      <c r="D17" s="54">
        <v>5.91</v>
      </c>
    </row>
    <row r="18" s="28" customFormat="1" ht="25" customHeight="1" spans="1:4">
      <c r="A18" s="55" t="s">
        <v>3204</v>
      </c>
      <c r="B18" s="45" t="s">
        <v>3218</v>
      </c>
      <c r="C18" s="54"/>
      <c r="D18" s="54">
        <v>5.91</v>
      </c>
    </row>
    <row r="19" s="28" customFormat="1" ht="25" customHeight="1" spans="1:4">
      <c r="A19" s="55" t="s">
        <v>3219</v>
      </c>
      <c r="B19" s="45"/>
      <c r="C19" s="54"/>
      <c r="D19" s="54">
        <v>5.32</v>
      </c>
    </row>
    <row r="20" s="28" customFormat="1" ht="25" customHeight="1" spans="1:4">
      <c r="A20" s="55" t="s">
        <v>3220</v>
      </c>
      <c r="B20" s="45" t="s">
        <v>3221</v>
      </c>
      <c r="C20" s="54"/>
      <c r="D20" s="54">
        <v>0.59</v>
      </c>
    </row>
    <row r="21" s="28" customFormat="1" ht="25" customHeight="1" spans="1:4">
      <c r="A21" s="55" t="s">
        <v>3206</v>
      </c>
      <c r="B21" s="45" t="s">
        <v>3222</v>
      </c>
      <c r="C21" s="54"/>
      <c r="D21" s="54"/>
    </row>
    <row r="22" s="28" customFormat="1" ht="25" customHeight="1" spans="1:4">
      <c r="A22" s="55" t="s">
        <v>3219</v>
      </c>
      <c r="B22" s="45"/>
      <c r="C22" s="54"/>
      <c r="D22" s="54"/>
    </row>
    <row r="23" s="28" customFormat="1" ht="25" customHeight="1" spans="1:4">
      <c r="A23" s="55" t="s">
        <v>3223</v>
      </c>
      <c r="B23" s="45" t="s">
        <v>3224</v>
      </c>
      <c r="C23" s="54"/>
      <c r="D23" s="54"/>
    </row>
    <row r="24" s="28" customFormat="1" ht="25" customHeight="1" spans="1:4">
      <c r="A24" s="53" t="s">
        <v>3225</v>
      </c>
      <c r="B24" s="45" t="s">
        <v>3226</v>
      </c>
      <c r="C24" s="54"/>
      <c r="D24" s="54">
        <f>D25+D26</f>
        <v>3.17</v>
      </c>
    </row>
    <row r="25" s="28" customFormat="1" ht="25" customHeight="1" spans="1:4">
      <c r="A25" s="55" t="s">
        <v>3204</v>
      </c>
      <c r="B25" s="45" t="s">
        <v>3227</v>
      </c>
      <c r="C25" s="54"/>
      <c r="D25" s="54">
        <v>1.35</v>
      </c>
    </row>
    <row r="26" s="28" customFormat="1" ht="25" customHeight="1" spans="1:4">
      <c r="A26" s="55" t="s">
        <v>3206</v>
      </c>
      <c r="B26" s="45" t="s">
        <v>3228</v>
      </c>
      <c r="C26" s="54"/>
      <c r="D26" s="54">
        <v>1.82</v>
      </c>
    </row>
    <row r="27" s="29" customFormat="1" ht="70" customHeight="1" spans="1:4">
      <c r="A27" s="56" t="s">
        <v>3229</v>
      </c>
      <c r="B27" s="56"/>
      <c r="C27" s="56"/>
      <c r="D27" s="56"/>
    </row>
    <row r="28" s="30" customFormat="1" ht="25" customHeight="1" spans="1:4">
      <c r="A28" s="57"/>
      <c r="B28" s="57"/>
      <c r="C28" s="57"/>
      <c r="D28" s="57"/>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4"/>
  <sheetViews>
    <sheetView showGridLines="0" showZeros="0" view="pageBreakPreview" zoomScale="80" zoomScaleNormal="90" topLeftCell="B1" workbookViewId="0">
      <pane ySplit="3" topLeftCell="A22" activePane="bottomLeft" state="frozen"/>
      <selection/>
      <selection pane="bottomLeft" activeCell="C37" sqref="A1:F40"/>
    </sheetView>
  </sheetViews>
  <sheetFormatPr defaultColWidth="9" defaultRowHeight="14.25" outlineLevelCol="5"/>
  <cols>
    <col min="1" max="1" width="14.5" style="149" customWidth="1"/>
    <col min="2" max="2" width="50.75" style="149" customWidth="1"/>
    <col min="3" max="4" width="20.625" style="149" customWidth="1"/>
    <col min="5" max="5" width="20.625" style="468" customWidth="1"/>
    <col min="6" max="16384" width="9" style="261"/>
  </cols>
  <sheetData>
    <row r="1" ht="45" customHeight="1" spans="1:5">
      <c r="A1" s="328"/>
      <c r="B1" s="328" t="s">
        <v>128</v>
      </c>
      <c r="C1" s="328"/>
      <c r="D1" s="328"/>
      <c r="E1" s="329"/>
    </row>
    <row r="2" ht="18.95" customHeight="1" spans="2:5">
      <c r="B2" s="469"/>
      <c r="C2" s="368"/>
      <c r="D2" s="368"/>
      <c r="E2" s="470" t="s">
        <v>1</v>
      </c>
    </row>
    <row r="3" s="465" customFormat="1" ht="45" customHeight="1" spans="1:6">
      <c r="A3" s="471" t="s">
        <v>2</v>
      </c>
      <c r="B3" s="334" t="s">
        <v>3</v>
      </c>
      <c r="C3" s="168" t="s">
        <v>129</v>
      </c>
      <c r="D3" s="168" t="s">
        <v>5</v>
      </c>
      <c r="E3" s="192" t="s">
        <v>130</v>
      </c>
      <c r="F3" s="269" t="s">
        <v>7</v>
      </c>
    </row>
    <row r="4" ht="32.1" customHeight="1" spans="1:6">
      <c r="A4" s="472" t="s">
        <v>8</v>
      </c>
      <c r="B4" s="473" t="s">
        <v>9</v>
      </c>
      <c r="C4" s="95">
        <f>SUM(C5:C19)</f>
        <v>128116</v>
      </c>
      <c r="D4" s="95">
        <f>SUM(D5:D19)</f>
        <v>153900</v>
      </c>
      <c r="E4" s="363">
        <f>(D4-C4)/C4</f>
        <v>0.2013</v>
      </c>
      <c r="F4" s="272" t="str">
        <f t="shared" ref="F4:F40" si="0">IF(LEN(A4)=3,"是",IF(B4&lt;&gt;"",IF(SUM(C4:D4)&lt;&gt;0,"是","否"),"是"))</f>
        <v>是</v>
      </c>
    </row>
    <row r="5" ht="32.1" customHeight="1" spans="1:6">
      <c r="A5" s="345" t="s">
        <v>10</v>
      </c>
      <c r="B5" s="474" t="s">
        <v>11</v>
      </c>
      <c r="C5" s="98">
        <v>54603</v>
      </c>
      <c r="D5" s="349">
        <v>63000</v>
      </c>
      <c r="E5" s="363">
        <f t="shared" ref="E5:E23" si="1">(D5-C5)/C5</f>
        <v>0.1538</v>
      </c>
      <c r="F5" s="272" t="str">
        <f t="shared" si="0"/>
        <v>是</v>
      </c>
    </row>
    <row r="6" ht="32.1" customHeight="1" spans="1:6">
      <c r="A6" s="345" t="s">
        <v>12</v>
      </c>
      <c r="B6" s="474" t="s">
        <v>13</v>
      </c>
      <c r="C6" s="98">
        <v>7805</v>
      </c>
      <c r="D6" s="349">
        <v>10000</v>
      </c>
      <c r="E6" s="363">
        <f t="shared" si="1"/>
        <v>0.2812</v>
      </c>
      <c r="F6" s="272" t="str">
        <f t="shared" si="0"/>
        <v>是</v>
      </c>
    </row>
    <row r="7" ht="32.1" customHeight="1" spans="1:6">
      <c r="A7" s="345" t="s">
        <v>14</v>
      </c>
      <c r="B7" s="474" t="s">
        <v>15</v>
      </c>
      <c r="C7" s="98">
        <v>2320</v>
      </c>
      <c r="D7" s="349">
        <v>3950</v>
      </c>
      <c r="E7" s="363">
        <f t="shared" si="1"/>
        <v>0.7026</v>
      </c>
      <c r="F7" s="272" t="str">
        <f t="shared" si="0"/>
        <v>是</v>
      </c>
    </row>
    <row r="8" customFormat="1" ht="32.1" customHeight="1" spans="1:6">
      <c r="A8" s="475" t="s">
        <v>16</v>
      </c>
      <c r="B8" s="476" t="s">
        <v>17</v>
      </c>
      <c r="C8" s="477">
        <v>33082</v>
      </c>
      <c r="D8" s="478">
        <v>39000</v>
      </c>
      <c r="E8" s="363">
        <f t="shared" si="1"/>
        <v>0.1789</v>
      </c>
      <c r="F8" s="272" t="str">
        <f t="shared" si="0"/>
        <v>是</v>
      </c>
    </row>
    <row r="9" ht="32.1" customHeight="1" spans="1:6">
      <c r="A9" s="345" t="s">
        <v>18</v>
      </c>
      <c r="B9" s="474" t="s">
        <v>19</v>
      </c>
      <c r="C9" s="479">
        <v>5669</v>
      </c>
      <c r="D9" s="480">
        <v>7500</v>
      </c>
      <c r="E9" s="363">
        <f t="shared" si="1"/>
        <v>0.323</v>
      </c>
      <c r="F9" s="272" t="str">
        <f t="shared" si="0"/>
        <v>是</v>
      </c>
    </row>
    <row r="10" customFormat="1" ht="32.1" customHeight="1" spans="1:6">
      <c r="A10" s="475" t="s">
        <v>20</v>
      </c>
      <c r="B10" s="476" t="s">
        <v>21</v>
      </c>
      <c r="C10" s="481">
        <v>1131</v>
      </c>
      <c r="D10" s="482">
        <v>3600</v>
      </c>
      <c r="E10" s="363">
        <f t="shared" si="1"/>
        <v>2.183</v>
      </c>
      <c r="F10" s="272" t="str">
        <f t="shared" si="0"/>
        <v>是</v>
      </c>
    </row>
    <row r="11" customFormat="1" ht="32.1" customHeight="1" spans="1:6">
      <c r="A11" s="475" t="s">
        <v>22</v>
      </c>
      <c r="B11" s="476" t="s">
        <v>23</v>
      </c>
      <c r="C11" s="481">
        <v>2123</v>
      </c>
      <c r="D11" s="482">
        <v>2500</v>
      </c>
      <c r="E11" s="363">
        <f t="shared" si="1"/>
        <v>0.1776</v>
      </c>
      <c r="F11" s="272" t="str">
        <f t="shared" si="0"/>
        <v>是</v>
      </c>
    </row>
    <row r="12" customFormat="1" ht="32.1" customHeight="1" spans="1:6">
      <c r="A12" s="475" t="s">
        <v>24</v>
      </c>
      <c r="B12" s="476" t="s">
        <v>25</v>
      </c>
      <c r="C12" s="481">
        <v>575</v>
      </c>
      <c r="D12" s="482">
        <v>2000</v>
      </c>
      <c r="E12" s="363">
        <f t="shared" si="1"/>
        <v>2.4783</v>
      </c>
      <c r="F12" s="272" t="str">
        <f t="shared" si="0"/>
        <v>是</v>
      </c>
    </row>
    <row r="13" customFormat="1" ht="32.1" customHeight="1" spans="1:6">
      <c r="A13" s="475" t="s">
        <v>26</v>
      </c>
      <c r="B13" s="476" t="s">
        <v>27</v>
      </c>
      <c r="C13" s="481">
        <v>2721</v>
      </c>
      <c r="D13" s="482">
        <v>3000</v>
      </c>
      <c r="E13" s="363">
        <f t="shared" si="1"/>
        <v>0.1025</v>
      </c>
      <c r="F13" s="272" t="str">
        <f t="shared" si="0"/>
        <v>是</v>
      </c>
    </row>
    <row r="14" customFormat="1" ht="32.1" customHeight="1" spans="1:6">
      <c r="A14" s="475" t="s">
        <v>28</v>
      </c>
      <c r="B14" s="476" t="s">
        <v>29</v>
      </c>
      <c r="C14" s="481">
        <v>1753</v>
      </c>
      <c r="D14" s="482">
        <v>2000</v>
      </c>
      <c r="E14" s="363">
        <f t="shared" si="1"/>
        <v>0.1409</v>
      </c>
      <c r="F14" s="272" t="str">
        <f t="shared" si="0"/>
        <v>是</v>
      </c>
    </row>
    <row r="15" ht="32.1" customHeight="1" spans="1:6">
      <c r="A15" s="345" t="s">
        <v>30</v>
      </c>
      <c r="B15" s="474" t="s">
        <v>31</v>
      </c>
      <c r="C15" s="479">
        <v>1422</v>
      </c>
      <c r="D15" s="480">
        <v>1500</v>
      </c>
      <c r="E15" s="363">
        <f t="shared" si="1"/>
        <v>0.0549</v>
      </c>
      <c r="F15" s="272" t="str">
        <f t="shared" si="0"/>
        <v>是</v>
      </c>
    </row>
    <row r="16" customFormat="1" ht="32.1" customHeight="1" spans="1:6">
      <c r="A16" s="475" t="s">
        <v>32</v>
      </c>
      <c r="B16" s="476" t="s">
        <v>33</v>
      </c>
      <c r="C16" s="481">
        <v>1847</v>
      </c>
      <c r="D16" s="482">
        <v>2000</v>
      </c>
      <c r="E16" s="363">
        <f t="shared" si="1"/>
        <v>0.0828</v>
      </c>
      <c r="F16" s="272" t="str">
        <f t="shared" si="0"/>
        <v>是</v>
      </c>
    </row>
    <row r="17" customFormat="1" ht="32.1" customHeight="1" spans="1:6">
      <c r="A17" s="475" t="s">
        <v>34</v>
      </c>
      <c r="B17" s="476" t="s">
        <v>35</v>
      </c>
      <c r="C17" s="481">
        <v>9318</v>
      </c>
      <c r="D17" s="482">
        <v>9300</v>
      </c>
      <c r="E17" s="363">
        <f t="shared" si="1"/>
        <v>-0.0019</v>
      </c>
      <c r="F17" s="272" t="str">
        <f t="shared" si="0"/>
        <v>是</v>
      </c>
    </row>
    <row r="18" customFormat="1" ht="32.1" customHeight="1" spans="1:6">
      <c r="A18" s="475" t="s">
        <v>36</v>
      </c>
      <c r="B18" s="476" t="s">
        <v>37</v>
      </c>
      <c r="C18" s="481">
        <v>3722</v>
      </c>
      <c r="D18" s="482">
        <v>4500</v>
      </c>
      <c r="E18" s="363">
        <f t="shared" si="1"/>
        <v>0.209</v>
      </c>
      <c r="F18" s="272" t="str">
        <f t="shared" si="0"/>
        <v>是</v>
      </c>
    </row>
    <row r="19" customFormat="1" ht="32.1" customHeight="1" spans="1:6">
      <c r="A19" s="531" t="s">
        <v>131</v>
      </c>
      <c r="B19" s="476" t="s">
        <v>39</v>
      </c>
      <c r="C19" s="481">
        <v>25</v>
      </c>
      <c r="D19" s="482">
        <v>50</v>
      </c>
      <c r="E19" s="363">
        <f t="shared" si="1"/>
        <v>1</v>
      </c>
      <c r="F19" s="272" t="str">
        <f t="shared" si="0"/>
        <v>是</v>
      </c>
    </row>
    <row r="20" ht="32.1" customHeight="1" spans="1:6">
      <c r="A20" s="341" t="s">
        <v>40</v>
      </c>
      <c r="B20" s="473" t="s">
        <v>41</v>
      </c>
      <c r="C20" s="95">
        <f>SUM(C21:C28)</f>
        <v>61987</v>
      </c>
      <c r="D20" s="95">
        <f>SUM(D21:D28)</f>
        <v>47600</v>
      </c>
      <c r="E20" s="363">
        <f t="shared" si="1"/>
        <v>-0.2321</v>
      </c>
      <c r="F20" s="272" t="str">
        <f t="shared" si="0"/>
        <v>是</v>
      </c>
    </row>
    <row r="21" ht="32.1" customHeight="1" spans="1:6">
      <c r="A21" s="483" t="s">
        <v>42</v>
      </c>
      <c r="B21" s="474" t="s">
        <v>43</v>
      </c>
      <c r="C21" s="479">
        <v>14925</v>
      </c>
      <c r="D21" s="480">
        <v>9000</v>
      </c>
      <c r="E21" s="363">
        <f t="shared" si="1"/>
        <v>-0.397</v>
      </c>
      <c r="F21" s="272" t="str">
        <f t="shared" si="0"/>
        <v>是</v>
      </c>
    </row>
    <row r="22" ht="32.1" customHeight="1" spans="1:6">
      <c r="A22" s="345" t="s">
        <v>44</v>
      </c>
      <c r="B22" s="484" t="s">
        <v>45</v>
      </c>
      <c r="C22" s="479">
        <v>8871</v>
      </c>
      <c r="D22" s="480">
        <v>8000</v>
      </c>
      <c r="E22" s="363">
        <f t="shared" si="1"/>
        <v>-0.0982</v>
      </c>
      <c r="F22" s="272" t="str">
        <f t="shared" si="0"/>
        <v>是</v>
      </c>
    </row>
    <row r="23" ht="32.1" customHeight="1" spans="1:6">
      <c r="A23" s="345" t="s">
        <v>46</v>
      </c>
      <c r="B23" s="474" t="s">
        <v>47</v>
      </c>
      <c r="C23" s="479">
        <v>15125</v>
      </c>
      <c r="D23" s="480">
        <v>10000</v>
      </c>
      <c r="E23" s="363">
        <f t="shared" si="1"/>
        <v>-0.3388</v>
      </c>
      <c r="F23" s="272" t="str">
        <f t="shared" si="0"/>
        <v>是</v>
      </c>
    </row>
    <row r="24" ht="32.1" customHeight="1" spans="1:6">
      <c r="A24" s="345" t="s">
        <v>48</v>
      </c>
      <c r="B24" s="474" t="s">
        <v>49</v>
      </c>
      <c r="C24" s="479"/>
      <c r="D24" s="480"/>
      <c r="E24" s="363"/>
      <c r="F24" s="272" t="str">
        <f t="shared" si="0"/>
        <v>否</v>
      </c>
    </row>
    <row r="25" ht="32.1" customHeight="1" spans="1:6">
      <c r="A25" s="345" t="s">
        <v>50</v>
      </c>
      <c r="B25" s="474" t="s">
        <v>51</v>
      </c>
      <c r="C25" s="479">
        <v>22751</v>
      </c>
      <c r="D25" s="480">
        <v>20300</v>
      </c>
      <c r="E25" s="363">
        <f t="shared" ref="E24:E40" si="2">(D25-C25)/C25</f>
        <v>-0.1077</v>
      </c>
      <c r="F25" s="272" t="str">
        <f t="shared" si="0"/>
        <v>是</v>
      </c>
    </row>
    <row r="26" customFormat="1" ht="32.1" customHeight="1" spans="1:6">
      <c r="A26" s="475" t="s">
        <v>52</v>
      </c>
      <c r="B26" s="476" t="s">
        <v>53</v>
      </c>
      <c r="C26" s="481"/>
      <c r="D26" s="482"/>
      <c r="E26" s="363"/>
      <c r="F26" s="272" t="str">
        <f t="shared" si="0"/>
        <v>否</v>
      </c>
    </row>
    <row r="27" ht="32.1" customHeight="1" spans="1:6">
      <c r="A27" s="345" t="s">
        <v>54</v>
      </c>
      <c r="B27" s="474" t="s">
        <v>55</v>
      </c>
      <c r="C27" s="479">
        <v>315</v>
      </c>
      <c r="D27" s="480">
        <v>300</v>
      </c>
      <c r="E27" s="363">
        <f t="shared" si="2"/>
        <v>-0.0476</v>
      </c>
      <c r="F27" s="272" t="str">
        <f t="shared" si="0"/>
        <v>是</v>
      </c>
    </row>
    <row r="28" ht="32.1" customHeight="1" spans="1:6">
      <c r="A28" s="345" t="s">
        <v>56</v>
      </c>
      <c r="B28" s="474" t="s">
        <v>57</v>
      </c>
      <c r="C28" s="479"/>
      <c r="D28" s="480"/>
      <c r="E28" s="363"/>
      <c r="F28" s="272" t="str">
        <f t="shared" si="0"/>
        <v>否</v>
      </c>
    </row>
    <row r="29" ht="32.1" customHeight="1" spans="1:6">
      <c r="A29" s="345"/>
      <c r="B29" s="474"/>
      <c r="C29" s="98"/>
      <c r="D29" s="349"/>
      <c r="E29" s="363"/>
      <c r="F29" s="272" t="str">
        <f t="shared" si="0"/>
        <v>是</v>
      </c>
    </row>
    <row r="30" s="331" customFormat="1" ht="32.1" customHeight="1" spans="1:6">
      <c r="A30" s="485"/>
      <c r="B30" s="486" t="s">
        <v>132</v>
      </c>
      <c r="C30" s="95">
        <f>SUM(C4+C20)</f>
        <v>190103</v>
      </c>
      <c r="D30" s="95">
        <f>SUM(D4+D20)</f>
        <v>201500</v>
      </c>
      <c r="E30" s="363">
        <f t="shared" si="2"/>
        <v>0.06</v>
      </c>
      <c r="F30" s="272" t="str">
        <f t="shared" si="0"/>
        <v>是</v>
      </c>
    </row>
    <row r="31" ht="32.1" customHeight="1" spans="1:6">
      <c r="A31" s="341">
        <v>105</v>
      </c>
      <c r="B31" s="178" t="s">
        <v>59</v>
      </c>
      <c r="C31" s="343">
        <v>128950</v>
      </c>
      <c r="D31" s="343">
        <v>53200</v>
      </c>
      <c r="E31" s="363">
        <f t="shared" si="2"/>
        <v>-0.5874</v>
      </c>
      <c r="F31" s="272" t="str">
        <f t="shared" si="0"/>
        <v>是</v>
      </c>
    </row>
    <row r="32" ht="32.1" customHeight="1" spans="1:6">
      <c r="A32" s="487">
        <v>110</v>
      </c>
      <c r="B32" s="488" t="s">
        <v>60</v>
      </c>
      <c r="C32" s="95">
        <f>SUM(C33:C34)</f>
        <v>366429</v>
      </c>
      <c r="D32" s="95">
        <f>SUM(D33:D34)</f>
        <v>334424</v>
      </c>
      <c r="E32" s="363">
        <f t="shared" si="2"/>
        <v>-0.0873</v>
      </c>
      <c r="F32" s="272" t="str">
        <f t="shared" si="0"/>
        <v>是</v>
      </c>
    </row>
    <row r="33" ht="32.1" customHeight="1" spans="1:6">
      <c r="A33" s="371">
        <v>11001</v>
      </c>
      <c r="B33" s="316" t="s">
        <v>61</v>
      </c>
      <c r="C33" s="479">
        <v>636</v>
      </c>
      <c r="D33" s="480">
        <v>6404</v>
      </c>
      <c r="E33" s="363">
        <f t="shared" si="2"/>
        <v>9.0692</v>
      </c>
      <c r="F33" s="272" t="str">
        <f t="shared" si="0"/>
        <v>是</v>
      </c>
    </row>
    <row r="34" ht="32.1" customHeight="1" spans="1:6">
      <c r="A34" s="371"/>
      <c r="B34" s="316" t="s">
        <v>62</v>
      </c>
      <c r="C34" s="479">
        <v>365793</v>
      </c>
      <c r="D34" s="480">
        <v>328020</v>
      </c>
      <c r="E34" s="363">
        <f t="shared" si="2"/>
        <v>-0.1033</v>
      </c>
      <c r="F34" s="272" t="str">
        <f t="shared" si="0"/>
        <v>是</v>
      </c>
    </row>
    <row r="35" ht="32.1" customHeight="1" spans="1:6">
      <c r="A35" s="371">
        <v>11006</v>
      </c>
      <c r="B35" s="316" t="s">
        <v>133</v>
      </c>
      <c r="C35" s="479"/>
      <c r="D35" s="480"/>
      <c r="E35" s="363"/>
      <c r="F35" s="272" t="str">
        <f t="shared" si="0"/>
        <v>否</v>
      </c>
    </row>
    <row r="36" ht="32.1" customHeight="1" spans="1:6">
      <c r="A36" s="371">
        <v>11008</v>
      </c>
      <c r="B36" s="316" t="s">
        <v>63</v>
      </c>
      <c r="C36" s="479"/>
      <c r="D36" s="480">
        <v>25610</v>
      </c>
      <c r="E36" s="363"/>
      <c r="F36" s="272" t="str">
        <f t="shared" si="0"/>
        <v>是</v>
      </c>
    </row>
    <row r="37" ht="32.1" customHeight="1" spans="1:6">
      <c r="A37" s="371">
        <v>11009</v>
      </c>
      <c r="B37" s="316" t="s">
        <v>64</v>
      </c>
      <c r="C37" s="479">
        <v>42106</v>
      </c>
      <c r="D37" s="480">
        <v>44700</v>
      </c>
      <c r="E37" s="363">
        <f t="shared" si="2"/>
        <v>0.0616</v>
      </c>
      <c r="F37" s="272" t="str">
        <f t="shared" si="0"/>
        <v>是</v>
      </c>
    </row>
    <row r="38" s="466" customFormat="1" ht="32.1" customHeight="1" spans="1:6">
      <c r="A38" s="489">
        <v>11013</v>
      </c>
      <c r="B38" s="490" t="s">
        <v>65</v>
      </c>
      <c r="C38" s="481"/>
      <c r="D38" s="482"/>
      <c r="E38" s="363"/>
      <c r="F38" s="272" t="str">
        <f t="shared" si="0"/>
        <v>否</v>
      </c>
    </row>
    <row r="39" s="467" customFormat="1" ht="32.1" customHeight="1" spans="1:6">
      <c r="A39" s="371">
        <v>11015</v>
      </c>
      <c r="B39" s="320" t="s">
        <v>66</v>
      </c>
      <c r="C39" s="481"/>
      <c r="D39" s="349">
        <v>4103</v>
      </c>
      <c r="E39" s="363"/>
      <c r="F39" s="272" t="str">
        <f t="shared" si="0"/>
        <v>是</v>
      </c>
    </row>
    <row r="40" ht="32.1" customHeight="1" spans="1:6">
      <c r="A40" s="491"/>
      <c r="B40" s="492" t="s">
        <v>67</v>
      </c>
      <c r="C40" s="95">
        <f>SUM(C30+C31+C32+C37+C39)</f>
        <v>727588</v>
      </c>
      <c r="D40" s="95">
        <f>SUM(D30+D31+D32+D36+D37+D39)</f>
        <v>663537</v>
      </c>
      <c r="E40" s="363">
        <f t="shared" si="2"/>
        <v>-0.088</v>
      </c>
      <c r="F40" s="272" t="str">
        <f t="shared" si="0"/>
        <v>是</v>
      </c>
    </row>
    <row r="41" spans="4:4">
      <c r="D41" s="493"/>
    </row>
    <row r="42" spans="4:4">
      <c r="D42" s="493"/>
    </row>
    <row r="43" spans="4:4">
      <c r="D43" s="493"/>
    </row>
    <row r="44" spans="4:4">
      <c r="D44" s="493"/>
    </row>
  </sheetData>
  <autoFilter ref="A3:F40">
    <extLst/>
  </autoFilter>
  <mergeCells count="1">
    <mergeCell ref="B1:E1"/>
  </mergeCells>
  <conditionalFormatting sqref="E2">
    <cfRule type="cellIs" dxfId="0" priority="37" stopIfTrue="1" operator="lessThanOrEqual">
      <formula>-1</formula>
    </cfRule>
  </conditionalFormatting>
  <conditionalFormatting sqref="A31:B31">
    <cfRule type="expression" dxfId="1" priority="43" stopIfTrue="1">
      <formula>"len($A:$A)=3"</formula>
    </cfRule>
  </conditionalFormatting>
  <conditionalFormatting sqref="C31">
    <cfRule type="expression" dxfId="1" priority="6" stopIfTrue="1">
      <formula>"len($A:$A)=3"</formula>
    </cfRule>
    <cfRule type="expression" dxfId="1" priority="5" stopIfTrue="1">
      <formula>"len($A:$A)=3"</formula>
    </cfRule>
    <cfRule type="expression" dxfId="1" priority="4" stopIfTrue="1">
      <formula>"len($A:$A)=3"</formula>
    </cfRule>
    <cfRule type="expression" dxfId="1" priority="2" stopIfTrue="1">
      <formula>"len($A:$A)=3"</formula>
    </cfRule>
  </conditionalFormatting>
  <conditionalFormatting sqref="D31">
    <cfRule type="expression" dxfId="1" priority="3" stopIfTrue="1">
      <formula>"len($A:$A)=3"</formula>
    </cfRule>
    <cfRule type="expression" dxfId="1" priority="1" stopIfTrue="1">
      <formula>"len($A:$A)=3"</formula>
    </cfRule>
  </conditionalFormatting>
  <conditionalFormatting sqref="B38:B39">
    <cfRule type="expression" dxfId="1" priority="11" stopIfTrue="1">
      <formula>"len($A:$A)=3"</formula>
    </cfRule>
    <cfRule type="expression" dxfId="1" priority="12" stopIfTrue="1">
      <formula>"len($A:$A)=3"</formula>
    </cfRule>
  </conditionalFormatting>
  <conditionalFormatting sqref="C33:C34">
    <cfRule type="expression" dxfId="1" priority="41" stopIfTrue="1">
      <formula>"len($A:$A)=3"</formula>
    </cfRule>
  </conditionalFormatting>
  <conditionalFormatting sqref="C36:C39">
    <cfRule type="expression" dxfId="1" priority="39" stopIfTrue="1">
      <formula>"len($A:$A)=3"</formula>
    </cfRule>
  </conditionalFormatting>
  <conditionalFormatting sqref="F4:F58">
    <cfRule type="cellIs" dxfId="2" priority="27" stopIfTrue="1" operator="lessThan">
      <formula>0</formula>
    </cfRule>
  </conditionalFormatting>
  <conditionalFormatting sqref="A4:C28 D4 D20">
    <cfRule type="expression" dxfId="1" priority="33" stopIfTrue="1">
      <formula>"len($A:$A)=3"</formula>
    </cfRule>
  </conditionalFormatting>
  <conditionalFormatting sqref="B4:C6 D4">
    <cfRule type="expression" dxfId="1" priority="36" stopIfTrue="1">
      <formula>"len($A:$A)=3"</formula>
    </cfRule>
  </conditionalFormatting>
  <conditionalFormatting sqref="B7:C8">
    <cfRule type="expression" dxfId="1" priority="35" stopIfTrue="1">
      <formula>"len($A:$A)=3"</formula>
    </cfRule>
  </conditionalFormatting>
  <conditionalFormatting sqref="A29:C29 C39 B40:C58 D40:D44">
    <cfRule type="expression" dxfId="1" priority="44" stopIfTrue="1">
      <formula>"len($A:$A)=3"</formula>
    </cfRule>
  </conditionalFormatting>
  <conditionalFormatting sqref="B29:C29 B31 C32:C34 C38:C39 D32">
    <cfRule type="expression" dxfId="1" priority="56" stopIfTrue="1">
      <formula>"len($A:$A)=3"</formula>
    </cfRule>
  </conditionalFormatting>
  <conditionalFormatting sqref="A32:B32 A35:C35">
    <cfRule type="expression" dxfId="1" priority="16" stopIfTrue="1">
      <formula>"len($A:$A)=3"</formula>
    </cfRule>
  </conditionalFormatting>
  <conditionalFormatting sqref="B32:B34 B39">
    <cfRule type="expression" dxfId="1" priority="17" stopIfTrue="1">
      <formula>"len($A:$A)=3"</formula>
    </cfRule>
  </conditionalFormatting>
  <conditionalFormatting sqref="C32:C34 D32">
    <cfRule type="expression" dxfId="1" priority="42" stopIfTrue="1">
      <formula>"len($A:$A)=3"</formula>
    </cfRule>
  </conditionalFormatting>
  <conditionalFormatting sqref="A33:B34">
    <cfRule type="expression" dxfId="1" priority="15" stopIfTrue="1">
      <formula>"len($A:$A)=3"</formula>
    </cfRule>
  </conditionalFormatting>
  <conditionalFormatting sqref="A36:B44">
    <cfRule type="expression" dxfId="1" priority="13" stopIfTrue="1">
      <formula>"len($A:$A)=3"</formula>
    </cfRule>
  </conditionalFormatting>
  <conditionalFormatting sqref="A38:B39">
    <cfRule type="expression" dxfId="1" priority="1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E16" sqref="E15:E16"/>
    </sheetView>
  </sheetViews>
  <sheetFormatPr defaultColWidth="8.88333333333333" defaultRowHeight="13.5" outlineLevelCol="5"/>
  <cols>
    <col min="1" max="1" width="8.88333333333333" style="30"/>
    <col min="2" max="2" width="49.3833333333333" style="30" customWidth="1"/>
    <col min="3" max="6" width="20.6333333333333" style="30" customWidth="1"/>
    <col min="7" max="16384" width="8.88333333333333" style="30"/>
  </cols>
  <sheetData>
    <row r="1" s="30" customFormat="1" spans="1:1">
      <c r="A1" s="41"/>
    </row>
    <row r="2" s="30" customFormat="1" ht="45" customHeight="1" spans="1:6">
      <c r="A2" s="31" t="s">
        <v>3230</v>
      </c>
      <c r="B2" s="31"/>
      <c r="C2" s="31"/>
      <c r="D2" s="31"/>
      <c r="E2" s="31"/>
      <c r="F2" s="31"/>
    </row>
    <row r="3" s="28" customFormat="1" ht="18" customHeight="1" spans="2:6">
      <c r="B3" s="42" t="s">
        <v>3148</v>
      </c>
      <c r="C3" s="43"/>
      <c r="D3" s="43"/>
      <c r="E3" s="43"/>
      <c r="F3" s="43"/>
    </row>
    <row r="4" s="28" customFormat="1" ht="30" customHeight="1" spans="1:6">
      <c r="A4" s="34" t="s">
        <v>3</v>
      </c>
      <c r="B4" s="34"/>
      <c r="C4" s="35" t="s">
        <v>3154</v>
      </c>
      <c r="D4" s="35" t="s">
        <v>3200</v>
      </c>
      <c r="E4" s="35" t="s">
        <v>3201</v>
      </c>
      <c r="F4" s="35" t="s">
        <v>3231</v>
      </c>
    </row>
    <row r="5" s="28" customFormat="1" ht="30" customHeight="1" spans="1:6">
      <c r="A5" s="44" t="s">
        <v>3232</v>
      </c>
      <c r="B5" s="44"/>
      <c r="C5" s="45" t="s">
        <v>3155</v>
      </c>
      <c r="D5" s="46"/>
      <c r="E5" s="46">
        <v>85.72</v>
      </c>
      <c r="F5" s="46"/>
    </row>
    <row r="6" s="28" customFormat="1" ht="30" customHeight="1" spans="1:6">
      <c r="A6" s="47" t="s">
        <v>3233</v>
      </c>
      <c r="B6" s="47"/>
      <c r="C6" s="45" t="s">
        <v>3156</v>
      </c>
      <c r="D6" s="46"/>
      <c r="E6" s="46">
        <v>42.33</v>
      </c>
      <c r="F6" s="46"/>
    </row>
    <row r="7" s="28" customFormat="1" ht="30" customHeight="1" spans="1:6">
      <c r="A7" s="47" t="s">
        <v>3234</v>
      </c>
      <c r="B7" s="47"/>
      <c r="C7" s="45" t="s">
        <v>3157</v>
      </c>
      <c r="D7" s="46"/>
      <c r="E7" s="46">
        <v>43.39</v>
      </c>
      <c r="F7" s="46"/>
    </row>
    <row r="8" s="28" customFormat="1" ht="30" customHeight="1" spans="1:6">
      <c r="A8" s="48" t="s">
        <v>3235</v>
      </c>
      <c r="B8" s="48"/>
      <c r="C8" s="45" t="s">
        <v>3158</v>
      </c>
      <c r="D8" s="46"/>
      <c r="E8" s="46"/>
      <c r="F8" s="46"/>
    </row>
    <row r="9" s="28" customFormat="1" ht="30" customHeight="1" spans="1:6">
      <c r="A9" s="47" t="s">
        <v>3233</v>
      </c>
      <c r="B9" s="47"/>
      <c r="C9" s="45" t="s">
        <v>3159</v>
      </c>
      <c r="D9" s="46"/>
      <c r="E9" s="46"/>
      <c r="F9" s="46"/>
    </row>
    <row r="10" s="28" customFormat="1" ht="30" customHeight="1" spans="1:6">
      <c r="A10" s="47" t="s">
        <v>3234</v>
      </c>
      <c r="B10" s="47"/>
      <c r="C10" s="45" t="s">
        <v>3160</v>
      </c>
      <c r="D10" s="46"/>
      <c r="E10" s="46"/>
      <c r="F10" s="46"/>
    </row>
    <row r="11" s="29" customFormat="1" ht="41" customHeight="1" spans="1:6">
      <c r="A11" s="40" t="s">
        <v>3236</v>
      </c>
      <c r="B11" s="40"/>
      <c r="C11" s="40"/>
      <c r="D11" s="40"/>
      <c r="E11" s="40"/>
      <c r="F11" s="40"/>
    </row>
    <row r="14" s="30" customFormat="1" ht="19.5" spans="1:1">
      <c r="A14" s="49"/>
    </row>
    <row r="15" s="30" customFormat="1" ht="19" customHeight="1" spans="1:1">
      <c r="A15" s="50"/>
    </row>
    <row r="16" s="30" customFormat="1" ht="29" customHeight="1"/>
    <row r="17" s="30" customFormat="1" ht="29" customHeight="1"/>
    <row r="18" s="30" customFormat="1" ht="29" customHeight="1"/>
    <row r="19" s="30" customFormat="1" ht="29" customHeight="1"/>
    <row r="20" s="30" customFormat="1" ht="30" customHeight="1" spans="1:1">
      <c r="A20" s="50"/>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F10" sqref="F10"/>
    </sheetView>
  </sheetViews>
  <sheetFormatPr defaultColWidth="8.88333333333333" defaultRowHeight="13.5" outlineLevelCol="5"/>
  <cols>
    <col min="1" max="1" width="8.88333333333333" style="30"/>
    <col min="2" max="2" width="38.8833333333333" style="30" customWidth="1"/>
    <col min="3" max="6" width="24.25" style="30" customWidth="1"/>
    <col min="7" max="16384" width="8.88333333333333" style="30"/>
  </cols>
  <sheetData>
    <row r="1" ht="24" customHeight="1"/>
    <row r="2" ht="27" spans="1:6">
      <c r="A2" s="31" t="s">
        <v>3237</v>
      </c>
      <c r="B2" s="32"/>
      <c r="C2" s="32"/>
      <c r="D2" s="32"/>
      <c r="E2" s="32"/>
      <c r="F2" s="32"/>
    </row>
    <row r="3" ht="23.1" customHeight="1" spans="1:6">
      <c r="A3" s="33" t="s">
        <v>3148</v>
      </c>
      <c r="B3" s="33"/>
      <c r="C3" s="33"/>
      <c r="D3" s="33"/>
      <c r="E3" s="33"/>
      <c r="F3" s="33"/>
    </row>
    <row r="4" s="28" customFormat="1" ht="30" customHeight="1" spans="1:6">
      <c r="A4" s="34" t="s">
        <v>3238</v>
      </c>
      <c r="B4" s="35" t="s">
        <v>3108</v>
      </c>
      <c r="C4" s="35" t="s">
        <v>3239</v>
      </c>
      <c r="D4" s="35" t="s">
        <v>3240</v>
      </c>
      <c r="E4" s="35" t="s">
        <v>3241</v>
      </c>
      <c r="F4" s="35" t="s">
        <v>3242</v>
      </c>
    </row>
    <row r="5" s="28" customFormat="1" ht="45" customHeight="1" spans="1:6">
      <c r="A5" s="36">
        <v>1</v>
      </c>
      <c r="B5" s="37" t="s">
        <v>3243</v>
      </c>
      <c r="C5" s="37" t="s">
        <v>3244</v>
      </c>
      <c r="D5" s="37" t="s">
        <v>3245</v>
      </c>
      <c r="E5" s="38" t="s">
        <v>3246</v>
      </c>
      <c r="F5" s="37">
        <v>1.35</v>
      </c>
    </row>
    <row r="6" s="28" customFormat="1" ht="45" customHeight="1" spans="1:6">
      <c r="A6" s="36">
        <v>2</v>
      </c>
      <c r="B6" s="37" t="s">
        <v>3247</v>
      </c>
      <c r="C6" s="37" t="s">
        <v>3248</v>
      </c>
      <c r="D6" s="37" t="s">
        <v>3245</v>
      </c>
      <c r="E6" s="38"/>
      <c r="F6" s="37">
        <v>1.8</v>
      </c>
    </row>
    <row r="7" s="28" customFormat="1" ht="45" customHeight="1" spans="1:6">
      <c r="A7" s="36">
        <v>3</v>
      </c>
      <c r="B7" s="37" t="s">
        <v>3249</v>
      </c>
      <c r="C7" s="37" t="s">
        <v>3248</v>
      </c>
      <c r="D7" s="37" t="s">
        <v>3245</v>
      </c>
      <c r="E7" s="38"/>
      <c r="F7" s="37">
        <v>0.98</v>
      </c>
    </row>
    <row r="8" s="28" customFormat="1" ht="45" customHeight="1" spans="1:6">
      <c r="A8" s="36">
        <v>4</v>
      </c>
      <c r="B8" s="37" t="s">
        <v>3250</v>
      </c>
      <c r="C8" s="37" t="s">
        <v>3251</v>
      </c>
      <c r="D8" s="37" t="s">
        <v>3252</v>
      </c>
      <c r="E8" s="38"/>
      <c r="F8" s="37">
        <v>1</v>
      </c>
    </row>
    <row r="9" s="28" customFormat="1" ht="45" customHeight="1" spans="1:6">
      <c r="A9" s="36">
        <v>5</v>
      </c>
      <c r="B9" s="37" t="s">
        <v>3253</v>
      </c>
      <c r="C9" s="37" t="s">
        <v>3254</v>
      </c>
      <c r="D9" s="37" t="s">
        <v>3255</v>
      </c>
      <c r="E9" s="38"/>
      <c r="F9" s="37">
        <v>3.8</v>
      </c>
    </row>
    <row r="10" s="28" customFormat="1" ht="45" customHeight="1" spans="1:6">
      <c r="A10" s="36">
        <v>6</v>
      </c>
      <c r="B10" s="37" t="s">
        <v>3256</v>
      </c>
      <c r="C10" s="37" t="s">
        <v>3257</v>
      </c>
      <c r="D10" s="37" t="s">
        <v>3255</v>
      </c>
      <c r="E10" s="38"/>
      <c r="F10" s="37">
        <v>3.36</v>
      </c>
    </row>
    <row r="11" s="28" customFormat="1" ht="45" customHeight="1" spans="1:6">
      <c r="A11" s="36">
        <v>7</v>
      </c>
      <c r="B11" s="39" t="s">
        <v>3258</v>
      </c>
      <c r="C11" s="37" t="s">
        <v>3248</v>
      </c>
      <c r="D11" s="37" t="s">
        <v>3255</v>
      </c>
      <c r="E11" s="38"/>
      <c r="F11" s="37">
        <v>1.2</v>
      </c>
    </row>
    <row r="12" s="28" customFormat="1" ht="45" customHeight="1" spans="1:6">
      <c r="A12" s="36">
        <v>8</v>
      </c>
      <c r="B12" s="37" t="s">
        <v>3259</v>
      </c>
      <c r="C12" s="37" t="s">
        <v>3244</v>
      </c>
      <c r="D12" s="37" t="s">
        <v>3260</v>
      </c>
      <c r="E12" s="38"/>
      <c r="F12" s="37">
        <v>4.57</v>
      </c>
    </row>
    <row r="13" s="28" customFormat="1" ht="45" customHeight="1" spans="1:6">
      <c r="A13" s="36">
        <v>9</v>
      </c>
      <c r="B13" s="37" t="s">
        <v>3261</v>
      </c>
      <c r="C13" s="37" t="s">
        <v>3244</v>
      </c>
      <c r="D13" s="37" t="s">
        <v>3260</v>
      </c>
      <c r="E13" s="38"/>
      <c r="F13" s="37">
        <v>7</v>
      </c>
    </row>
    <row r="14" s="28" customFormat="1" ht="45" customHeight="1" spans="1:6">
      <c r="A14" s="36">
        <v>10</v>
      </c>
      <c r="B14" s="37" t="s">
        <v>3262</v>
      </c>
      <c r="C14" s="37" t="s">
        <v>3244</v>
      </c>
      <c r="D14" s="37" t="s">
        <v>3260</v>
      </c>
      <c r="E14" s="38"/>
      <c r="F14" s="37">
        <v>0.5</v>
      </c>
    </row>
    <row r="15" s="28" customFormat="1" ht="45" customHeight="1" spans="1:6">
      <c r="A15" s="36">
        <v>11</v>
      </c>
      <c r="B15" s="37" t="s">
        <v>3263</v>
      </c>
      <c r="C15" s="37" t="s">
        <v>3264</v>
      </c>
      <c r="D15" s="37" t="s">
        <v>3265</v>
      </c>
      <c r="E15" s="38"/>
      <c r="F15" s="37">
        <v>2.0233</v>
      </c>
    </row>
    <row r="16" s="28" customFormat="1" ht="45" customHeight="1" spans="1:6">
      <c r="A16" s="36">
        <v>12</v>
      </c>
      <c r="B16" s="37" t="s">
        <v>3266</v>
      </c>
      <c r="C16" s="37" t="s">
        <v>3267</v>
      </c>
      <c r="D16" s="37" t="s">
        <v>3268</v>
      </c>
      <c r="E16" s="38"/>
      <c r="F16" s="37">
        <v>2.75</v>
      </c>
    </row>
    <row r="17" s="28" customFormat="1" ht="45" customHeight="1" spans="1:6">
      <c r="A17" s="36">
        <v>13</v>
      </c>
      <c r="B17" s="37" t="s">
        <v>3269</v>
      </c>
      <c r="C17" s="37" t="s">
        <v>3270</v>
      </c>
      <c r="D17" s="37" t="s">
        <v>3271</v>
      </c>
      <c r="E17" s="38"/>
      <c r="F17" s="37">
        <v>1.5</v>
      </c>
    </row>
    <row r="18" s="29" customFormat="1" ht="33" customHeight="1" spans="1:6">
      <c r="A18" s="40" t="s">
        <v>3272</v>
      </c>
      <c r="B18" s="40"/>
      <c r="C18" s="40"/>
      <c r="D18" s="40"/>
      <c r="E18" s="40"/>
      <c r="F18" s="40"/>
    </row>
  </sheetData>
  <mergeCells count="4">
    <mergeCell ref="A2:F2"/>
    <mergeCell ref="A3:F3"/>
    <mergeCell ref="A18:F18"/>
    <mergeCell ref="E5:E17"/>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Right="0"/>
    <pageSetUpPr fitToPage="1"/>
  </sheetPr>
  <dimension ref="A1:K886"/>
  <sheetViews>
    <sheetView showZeros="0" tabSelected="1" topLeftCell="A285" workbookViewId="0">
      <selection activeCell="C342" sqref="C342:C344"/>
    </sheetView>
  </sheetViews>
  <sheetFormatPr defaultColWidth="9.14166666666667" defaultRowHeight="12" customHeight="1"/>
  <cols>
    <col min="1" max="1" width="27.125" style="13" customWidth="1"/>
    <col min="2" max="2" width="13.375" style="13" customWidth="1"/>
    <col min="3" max="3" width="29" style="13" customWidth="1"/>
    <col min="4" max="4" width="12.625" style="13" customWidth="1"/>
    <col min="5" max="5" width="18.25" style="13" customWidth="1"/>
    <col min="6" max="6" width="23.575" style="13" customWidth="1"/>
    <col min="7" max="7" width="9.25" style="13" customWidth="1"/>
    <col min="8" max="8" width="12" style="13" customWidth="1"/>
    <col min="9" max="9" width="13.75" style="13" customWidth="1"/>
    <col min="10" max="10" width="13.425" style="13" customWidth="1"/>
    <col min="11" max="11" width="18.85" style="13" customWidth="1"/>
    <col min="12" max="16384" width="9.14166666666667" style="13"/>
  </cols>
  <sheetData>
    <row r="1" ht="27" customHeight="1" spans="1:11">
      <c r="A1" s="14" t="s">
        <v>3273</v>
      </c>
      <c r="B1" s="15"/>
      <c r="C1" s="16"/>
      <c r="D1" s="16"/>
      <c r="E1" s="16"/>
      <c r="F1" s="16"/>
      <c r="G1" s="15"/>
      <c r="H1" s="16"/>
      <c r="I1" s="15"/>
      <c r="J1" s="15"/>
      <c r="K1" s="16"/>
    </row>
    <row r="2" ht="27" customHeight="1" spans="1:11">
      <c r="A2" s="17"/>
      <c r="B2" s="18"/>
      <c r="C2" s="19"/>
      <c r="D2" s="19"/>
      <c r="E2" s="19"/>
      <c r="F2" s="19"/>
      <c r="G2" s="19"/>
      <c r="H2" s="19"/>
      <c r="I2" s="19"/>
      <c r="J2" s="19"/>
      <c r="K2" s="19"/>
    </row>
    <row r="3" ht="27" customHeight="1" spans="1:11">
      <c r="A3" s="20" t="s">
        <v>3274</v>
      </c>
      <c r="B3" s="21" t="s">
        <v>3275</v>
      </c>
      <c r="C3" s="20" t="s">
        <v>3276</v>
      </c>
      <c r="D3" s="20" t="s">
        <v>3277</v>
      </c>
      <c r="E3" s="20" t="s">
        <v>3278</v>
      </c>
      <c r="F3" s="20" t="s">
        <v>3279</v>
      </c>
      <c r="G3" s="21" t="s">
        <v>3280</v>
      </c>
      <c r="H3" s="20" t="s">
        <v>3281</v>
      </c>
      <c r="I3" s="21" t="s">
        <v>3282</v>
      </c>
      <c r="J3" s="21" t="s">
        <v>3283</v>
      </c>
      <c r="K3" s="20" t="s">
        <v>3284</v>
      </c>
    </row>
    <row r="4" ht="27" customHeight="1" spans="1:11">
      <c r="A4" s="20">
        <v>1</v>
      </c>
      <c r="B4" s="22">
        <v>2</v>
      </c>
      <c r="C4" s="22">
        <v>3</v>
      </c>
      <c r="D4" s="22">
        <v>4</v>
      </c>
      <c r="E4" s="22">
        <v>5</v>
      </c>
      <c r="F4" s="21">
        <v>6</v>
      </c>
      <c r="G4" s="22">
        <v>7</v>
      </c>
      <c r="H4" s="21">
        <v>8</v>
      </c>
      <c r="I4" s="21">
        <v>9</v>
      </c>
      <c r="J4" s="22">
        <v>10</v>
      </c>
      <c r="K4" s="22">
        <v>11</v>
      </c>
    </row>
    <row r="5" ht="27" customHeight="1" spans="1:11">
      <c r="A5" s="23" t="s">
        <v>3285</v>
      </c>
      <c r="B5" s="19"/>
      <c r="C5" s="19"/>
      <c r="D5" s="19"/>
      <c r="E5" s="19"/>
      <c r="F5" s="19"/>
      <c r="G5" s="19"/>
      <c r="H5" s="19"/>
      <c r="I5" s="19"/>
      <c r="J5" s="19"/>
      <c r="K5" s="19"/>
    </row>
    <row r="6" ht="27" customHeight="1" spans="1:11">
      <c r="A6" s="24" t="s">
        <v>3286</v>
      </c>
      <c r="B6" s="25"/>
      <c r="C6" s="26"/>
      <c r="D6" s="26"/>
      <c r="E6" s="26"/>
      <c r="F6" s="26"/>
      <c r="G6" s="26"/>
      <c r="H6" s="26"/>
      <c r="I6" s="26"/>
      <c r="J6" s="26"/>
      <c r="K6" s="26"/>
    </row>
    <row r="7" ht="27" customHeight="1" spans="1:11">
      <c r="A7" s="27" t="s">
        <v>3286</v>
      </c>
      <c r="B7" s="23"/>
      <c r="C7" s="23"/>
      <c r="D7" s="23"/>
      <c r="E7" s="23"/>
      <c r="F7" s="23"/>
      <c r="G7" s="23"/>
      <c r="H7" s="23"/>
      <c r="I7" s="23"/>
      <c r="J7" s="23"/>
      <c r="K7" s="23"/>
    </row>
    <row r="8" ht="27" customHeight="1" spans="1:11">
      <c r="A8" s="23" t="s">
        <v>3287</v>
      </c>
      <c r="B8" s="25">
        <v>5850000</v>
      </c>
      <c r="C8" s="26" t="s">
        <v>3288</v>
      </c>
      <c r="D8" s="26" t="s">
        <v>3289</v>
      </c>
      <c r="E8" s="26" t="s">
        <v>3290</v>
      </c>
      <c r="F8" s="26" t="s">
        <v>3291</v>
      </c>
      <c r="G8" s="26" t="s">
        <v>3292</v>
      </c>
      <c r="H8" s="26" t="s">
        <v>3293</v>
      </c>
      <c r="I8" s="26" t="s">
        <v>3294</v>
      </c>
      <c r="J8" s="26" t="s">
        <v>3295</v>
      </c>
      <c r="K8" s="26" t="s">
        <v>3296</v>
      </c>
    </row>
    <row r="9" ht="27" customHeight="1" spans="1:11">
      <c r="A9" s="23" t="s">
        <v>3287</v>
      </c>
      <c r="B9" s="25">
        <v>5850000</v>
      </c>
      <c r="C9" s="26" t="s">
        <v>3288</v>
      </c>
      <c r="D9" s="26" t="s">
        <v>3289</v>
      </c>
      <c r="E9" s="26" t="s">
        <v>3297</v>
      </c>
      <c r="F9" s="26" t="s">
        <v>3298</v>
      </c>
      <c r="G9" s="26" t="s">
        <v>3292</v>
      </c>
      <c r="H9" s="26" t="s">
        <v>3299</v>
      </c>
      <c r="I9" s="26" t="s">
        <v>3300</v>
      </c>
      <c r="J9" s="26" t="s">
        <v>3295</v>
      </c>
      <c r="K9" s="26" t="s">
        <v>3301</v>
      </c>
    </row>
    <row r="10" ht="27" customHeight="1" spans="1:11">
      <c r="A10" s="23" t="s">
        <v>3287</v>
      </c>
      <c r="B10" s="25">
        <v>5850000</v>
      </c>
      <c r="C10" s="26" t="s">
        <v>3288</v>
      </c>
      <c r="D10" s="26" t="s">
        <v>3289</v>
      </c>
      <c r="E10" s="26" t="s">
        <v>3302</v>
      </c>
      <c r="F10" s="26" t="s">
        <v>3303</v>
      </c>
      <c r="G10" s="26" t="s">
        <v>3292</v>
      </c>
      <c r="H10" s="26" t="s">
        <v>3299</v>
      </c>
      <c r="I10" s="26" t="s">
        <v>3300</v>
      </c>
      <c r="J10" s="26" t="s">
        <v>3295</v>
      </c>
      <c r="K10" s="26" t="s">
        <v>3304</v>
      </c>
    </row>
    <row r="11" ht="27" customHeight="1" spans="1:11">
      <c r="A11" s="23" t="s">
        <v>3287</v>
      </c>
      <c r="B11" s="25">
        <v>5850000</v>
      </c>
      <c r="C11" s="26" t="s">
        <v>3288</v>
      </c>
      <c r="D11" s="26" t="s">
        <v>3305</v>
      </c>
      <c r="E11" s="26" t="s">
        <v>3306</v>
      </c>
      <c r="F11" s="26" t="s">
        <v>3307</v>
      </c>
      <c r="G11" s="26" t="s">
        <v>3292</v>
      </c>
      <c r="H11" s="26" t="s">
        <v>3308</v>
      </c>
      <c r="I11" s="26" t="s">
        <v>3300</v>
      </c>
      <c r="J11" s="26" t="s">
        <v>3295</v>
      </c>
      <c r="K11" s="26" t="s">
        <v>3309</v>
      </c>
    </row>
    <row r="12" ht="27" customHeight="1" spans="1:11">
      <c r="A12" s="23" t="s">
        <v>3287</v>
      </c>
      <c r="B12" s="25">
        <v>5850000</v>
      </c>
      <c r="C12" s="26" t="s">
        <v>3288</v>
      </c>
      <c r="D12" s="26" t="s">
        <v>3310</v>
      </c>
      <c r="E12" s="26" t="s">
        <v>3311</v>
      </c>
      <c r="F12" s="26" t="s">
        <v>3312</v>
      </c>
      <c r="G12" s="26" t="s">
        <v>3292</v>
      </c>
      <c r="H12" s="26" t="s">
        <v>3308</v>
      </c>
      <c r="I12" s="26" t="s">
        <v>3300</v>
      </c>
      <c r="J12" s="26" t="s">
        <v>3295</v>
      </c>
      <c r="K12" s="26" t="s">
        <v>3313</v>
      </c>
    </row>
    <row r="13" ht="27" customHeight="1" spans="1:11">
      <c r="A13" s="24" t="s">
        <v>3314</v>
      </c>
      <c r="B13" s="23"/>
      <c r="C13" s="23"/>
      <c r="D13" s="23"/>
      <c r="E13" s="23"/>
      <c r="F13" s="23"/>
      <c r="G13" s="23"/>
      <c r="H13" s="23"/>
      <c r="I13" s="23"/>
      <c r="J13" s="23"/>
      <c r="K13" s="23"/>
    </row>
    <row r="14" ht="27" customHeight="1" spans="1:11">
      <c r="A14" s="27" t="s">
        <v>3314</v>
      </c>
      <c r="B14" s="23"/>
      <c r="C14" s="23"/>
      <c r="D14" s="23"/>
      <c r="E14" s="23"/>
      <c r="F14" s="23"/>
      <c r="G14" s="23"/>
      <c r="H14" s="23"/>
      <c r="I14" s="23"/>
      <c r="J14" s="23"/>
      <c r="K14" s="23"/>
    </row>
    <row r="15" ht="27" customHeight="1" spans="1:11">
      <c r="A15" s="23" t="s">
        <v>3315</v>
      </c>
      <c r="B15" s="25">
        <v>10000000</v>
      </c>
      <c r="C15" s="26" t="s">
        <v>3316</v>
      </c>
      <c r="D15" s="26" t="s">
        <v>3289</v>
      </c>
      <c r="E15" s="26" t="s">
        <v>3290</v>
      </c>
      <c r="F15" s="26" t="s">
        <v>3317</v>
      </c>
      <c r="G15" s="26" t="s">
        <v>3292</v>
      </c>
      <c r="H15" s="26" t="s">
        <v>3318</v>
      </c>
      <c r="I15" s="26" t="s">
        <v>3300</v>
      </c>
      <c r="J15" s="26" t="s">
        <v>3295</v>
      </c>
      <c r="K15" s="26" t="s">
        <v>3319</v>
      </c>
    </row>
    <row r="16" ht="27" customHeight="1" spans="1:11">
      <c r="A16" s="23" t="s">
        <v>3315</v>
      </c>
      <c r="B16" s="25">
        <v>10000000</v>
      </c>
      <c r="C16" s="26" t="s">
        <v>3316</v>
      </c>
      <c r="D16" s="26" t="s">
        <v>3289</v>
      </c>
      <c r="E16" s="26" t="s">
        <v>3290</v>
      </c>
      <c r="F16" s="26" t="s">
        <v>3317</v>
      </c>
      <c r="G16" s="26" t="s">
        <v>3292</v>
      </c>
      <c r="H16" s="26" t="s">
        <v>3318</v>
      </c>
      <c r="I16" s="26" t="s">
        <v>3300</v>
      </c>
      <c r="J16" s="26" t="s">
        <v>3295</v>
      </c>
      <c r="K16" s="26" t="s">
        <v>3319</v>
      </c>
    </row>
    <row r="17" ht="27" customHeight="1" spans="1:11">
      <c r="A17" s="23" t="s">
        <v>3315</v>
      </c>
      <c r="B17" s="25">
        <v>10000000</v>
      </c>
      <c r="C17" s="26" t="s">
        <v>3316</v>
      </c>
      <c r="D17" s="26" t="s">
        <v>3305</v>
      </c>
      <c r="E17" s="26" t="s">
        <v>3306</v>
      </c>
      <c r="F17" s="26" t="s">
        <v>3320</v>
      </c>
      <c r="G17" s="26" t="s">
        <v>3292</v>
      </c>
      <c r="H17" s="26" t="s">
        <v>3318</v>
      </c>
      <c r="I17" s="26" t="s">
        <v>3300</v>
      </c>
      <c r="J17" s="26" t="s">
        <v>3321</v>
      </c>
      <c r="K17" s="26" t="s">
        <v>3322</v>
      </c>
    </row>
    <row r="18" ht="27" customHeight="1" spans="1:11">
      <c r="A18" s="23" t="s">
        <v>3315</v>
      </c>
      <c r="B18" s="25">
        <v>10000000</v>
      </c>
      <c r="C18" s="26" t="s">
        <v>3316</v>
      </c>
      <c r="D18" s="26" t="s">
        <v>3305</v>
      </c>
      <c r="E18" s="26" t="s">
        <v>3306</v>
      </c>
      <c r="F18" s="26" t="s">
        <v>3320</v>
      </c>
      <c r="G18" s="26" t="s">
        <v>3292</v>
      </c>
      <c r="H18" s="26" t="s">
        <v>3318</v>
      </c>
      <c r="I18" s="26" t="s">
        <v>3300</v>
      </c>
      <c r="J18" s="26" t="s">
        <v>3321</v>
      </c>
      <c r="K18" s="26" t="s">
        <v>3322</v>
      </c>
    </row>
    <row r="19" ht="27" customHeight="1" spans="1:11">
      <c r="A19" s="23" t="s">
        <v>3315</v>
      </c>
      <c r="B19" s="25">
        <v>10000000</v>
      </c>
      <c r="C19" s="26" t="s">
        <v>3316</v>
      </c>
      <c r="D19" s="26" t="s">
        <v>3310</v>
      </c>
      <c r="E19" s="26" t="s">
        <v>3311</v>
      </c>
      <c r="F19" s="26" t="s">
        <v>3323</v>
      </c>
      <c r="G19" s="26" t="s">
        <v>3292</v>
      </c>
      <c r="H19" s="26" t="s">
        <v>3318</v>
      </c>
      <c r="I19" s="26" t="s">
        <v>3300</v>
      </c>
      <c r="J19" s="26" t="s">
        <v>3295</v>
      </c>
      <c r="K19" s="26" t="s">
        <v>3324</v>
      </c>
    </row>
    <row r="20" ht="27" customHeight="1" spans="1:11">
      <c r="A20" s="23" t="s">
        <v>3315</v>
      </c>
      <c r="B20" s="25">
        <v>10000000</v>
      </c>
      <c r="C20" s="26" t="s">
        <v>3316</v>
      </c>
      <c r="D20" s="26" t="s">
        <v>3310</v>
      </c>
      <c r="E20" s="26" t="s">
        <v>3311</v>
      </c>
      <c r="F20" s="26" t="s">
        <v>3323</v>
      </c>
      <c r="G20" s="26" t="s">
        <v>3292</v>
      </c>
      <c r="H20" s="26" t="s">
        <v>3318</v>
      </c>
      <c r="I20" s="26" t="s">
        <v>3300</v>
      </c>
      <c r="J20" s="26" t="s">
        <v>3295</v>
      </c>
      <c r="K20" s="26" t="s">
        <v>3324</v>
      </c>
    </row>
    <row r="21" ht="27" customHeight="1" spans="1:11">
      <c r="A21" s="23" t="s">
        <v>3325</v>
      </c>
      <c r="B21" s="25">
        <v>10000000</v>
      </c>
      <c r="C21" s="26" t="s">
        <v>3326</v>
      </c>
      <c r="D21" s="26" t="s">
        <v>3289</v>
      </c>
      <c r="E21" s="26" t="s">
        <v>3290</v>
      </c>
      <c r="F21" s="26" t="s">
        <v>3327</v>
      </c>
      <c r="G21" s="26" t="s">
        <v>3328</v>
      </c>
      <c r="H21" s="26" t="s">
        <v>3329</v>
      </c>
      <c r="I21" s="26" t="s">
        <v>3330</v>
      </c>
      <c r="J21" s="26" t="s">
        <v>3295</v>
      </c>
      <c r="K21" s="26" t="s">
        <v>3327</v>
      </c>
    </row>
    <row r="22" ht="27" customHeight="1" spans="1:11">
      <c r="A22" s="23" t="s">
        <v>3325</v>
      </c>
      <c r="B22" s="25">
        <v>10000000</v>
      </c>
      <c r="C22" s="26" t="s">
        <v>3326</v>
      </c>
      <c r="D22" s="26" t="s">
        <v>3289</v>
      </c>
      <c r="E22" s="26" t="s">
        <v>3290</v>
      </c>
      <c r="F22" s="26" t="s">
        <v>3331</v>
      </c>
      <c r="G22" s="26" t="s">
        <v>3328</v>
      </c>
      <c r="H22" s="26" t="s">
        <v>3332</v>
      </c>
      <c r="I22" s="26" t="s">
        <v>3333</v>
      </c>
      <c r="J22" s="26" t="s">
        <v>3295</v>
      </c>
      <c r="K22" s="26" t="s">
        <v>3331</v>
      </c>
    </row>
    <row r="23" ht="27" customHeight="1" spans="1:11">
      <c r="A23" s="23" t="s">
        <v>3325</v>
      </c>
      <c r="B23" s="25">
        <v>10000000</v>
      </c>
      <c r="C23" s="26" t="s">
        <v>3326</v>
      </c>
      <c r="D23" s="26" t="s">
        <v>3289</v>
      </c>
      <c r="E23" s="26" t="s">
        <v>3290</v>
      </c>
      <c r="F23" s="26" t="s">
        <v>3334</v>
      </c>
      <c r="G23" s="26" t="s">
        <v>3328</v>
      </c>
      <c r="H23" s="26" t="s">
        <v>3335</v>
      </c>
      <c r="I23" s="26" t="s">
        <v>3330</v>
      </c>
      <c r="J23" s="26" t="s">
        <v>3295</v>
      </c>
      <c r="K23" s="26" t="s">
        <v>3336</v>
      </c>
    </row>
    <row r="24" ht="27" customHeight="1" spans="1:11">
      <c r="A24" s="23" t="s">
        <v>3325</v>
      </c>
      <c r="B24" s="25">
        <v>10000000</v>
      </c>
      <c r="C24" s="26" t="s">
        <v>3326</v>
      </c>
      <c r="D24" s="26" t="s">
        <v>3289</v>
      </c>
      <c r="E24" s="26" t="s">
        <v>3290</v>
      </c>
      <c r="F24" s="26" t="s">
        <v>3337</v>
      </c>
      <c r="G24" s="26" t="s">
        <v>3328</v>
      </c>
      <c r="H24" s="26" t="s">
        <v>3338</v>
      </c>
      <c r="I24" s="26" t="s">
        <v>3330</v>
      </c>
      <c r="J24" s="26" t="s">
        <v>3295</v>
      </c>
      <c r="K24" s="26" t="s">
        <v>3337</v>
      </c>
    </row>
    <row r="25" ht="27" customHeight="1" spans="1:11">
      <c r="A25" s="23" t="s">
        <v>3325</v>
      </c>
      <c r="B25" s="25">
        <v>10000000</v>
      </c>
      <c r="C25" s="26" t="s">
        <v>3326</v>
      </c>
      <c r="D25" s="26" t="s">
        <v>3289</v>
      </c>
      <c r="E25" s="26" t="s">
        <v>3290</v>
      </c>
      <c r="F25" s="26" t="s">
        <v>3339</v>
      </c>
      <c r="G25" s="26" t="s">
        <v>3328</v>
      </c>
      <c r="H25" s="26" t="s">
        <v>3340</v>
      </c>
      <c r="I25" s="26" t="s">
        <v>3330</v>
      </c>
      <c r="J25" s="26" t="s">
        <v>3295</v>
      </c>
      <c r="K25" s="26" t="s">
        <v>3339</v>
      </c>
    </row>
    <row r="26" ht="27" customHeight="1" spans="1:11">
      <c r="A26" s="23" t="s">
        <v>3325</v>
      </c>
      <c r="B26" s="25">
        <v>10000000</v>
      </c>
      <c r="C26" s="26" t="s">
        <v>3326</v>
      </c>
      <c r="D26" s="26" t="s">
        <v>3289</v>
      </c>
      <c r="E26" s="26" t="s">
        <v>3290</v>
      </c>
      <c r="F26" s="26" t="s">
        <v>3341</v>
      </c>
      <c r="G26" s="26" t="s">
        <v>3328</v>
      </c>
      <c r="H26" s="26" t="s">
        <v>3342</v>
      </c>
      <c r="I26" s="26" t="s">
        <v>3330</v>
      </c>
      <c r="J26" s="26" t="s">
        <v>3295</v>
      </c>
      <c r="K26" s="26" t="s">
        <v>3341</v>
      </c>
    </row>
    <row r="27" ht="27" customHeight="1" spans="1:11">
      <c r="A27" s="23" t="s">
        <v>3325</v>
      </c>
      <c r="B27" s="25">
        <v>10000000</v>
      </c>
      <c r="C27" s="26" t="s">
        <v>3326</v>
      </c>
      <c r="D27" s="26" t="s">
        <v>3289</v>
      </c>
      <c r="E27" s="26" t="s">
        <v>3290</v>
      </c>
      <c r="F27" s="26" t="s">
        <v>3343</v>
      </c>
      <c r="G27" s="26" t="s">
        <v>3328</v>
      </c>
      <c r="H27" s="26" t="s">
        <v>3344</v>
      </c>
      <c r="I27" s="26" t="s">
        <v>3345</v>
      </c>
      <c r="J27" s="26" t="s">
        <v>3295</v>
      </c>
      <c r="K27" s="26" t="s">
        <v>3343</v>
      </c>
    </row>
    <row r="28" ht="27" customHeight="1" spans="1:11">
      <c r="A28" s="23" t="s">
        <v>3325</v>
      </c>
      <c r="B28" s="25">
        <v>10000000</v>
      </c>
      <c r="C28" s="26" t="s">
        <v>3326</v>
      </c>
      <c r="D28" s="26" t="s">
        <v>3289</v>
      </c>
      <c r="E28" s="26" t="s">
        <v>3297</v>
      </c>
      <c r="F28" s="26" t="s">
        <v>3346</v>
      </c>
      <c r="G28" s="26" t="s">
        <v>3292</v>
      </c>
      <c r="H28" s="26" t="s">
        <v>3318</v>
      </c>
      <c r="I28" s="26" t="s">
        <v>3300</v>
      </c>
      <c r="J28" s="26" t="s">
        <v>3295</v>
      </c>
      <c r="K28" s="26" t="s">
        <v>3346</v>
      </c>
    </row>
    <row r="29" ht="27" customHeight="1" spans="1:11">
      <c r="A29" s="23" t="s">
        <v>3325</v>
      </c>
      <c r="B29" s="25">
        <v>10000000</v>
      </c>
      <c r="C29" s="26" t="s">
        <v>3326</v>
      </c>
      <c r="D29" s="26" t="s">
        <v>3289</v>
      </c>
      <c r="E29" s="26" t="s">
        <v>3297</v>
      </c>
      <c r="F29" s="26" t="s">
        <v>3347</v>
      </c>
      <c r="G29" s="26" t="s">
        <v>3292</v>
      </c>
      <c r="H29" s="26" t="s">
        <v>3318</v>
      </c>
      <c r="I29" s="26" t="s">
        <v>3300</v>
      </c>
      <c r="J29" s="26" t="s">
        <v>3295</v>
      </c>
      <c r="K29" s="26" t="s">
        <v>3347</v>
      </c>
    </row>
    <row r="30" ht="27" customHeight="1" spans="1:11">
      <c r="A30" s="23" t="s">
        <v>3325</v>
      </c>
      <c r="B30" s="25">
        <v>10000000</v>
      </c>
      <c r="C30" s="26" t="s">
        <v>3326</v>
      </c>
      <c r="D30" s="26" t="s">
        <v>3289</v>
      </c>
      <c r="E30" s="26" t="s">
        <v>3297</v>
      </c>
      <c r="F30" s="26" t="s">
        <v>3348</v>
      </c>
      <c r="G30" s="26" t="s">
        <v>3292</v>
      </c>
      <c r="H30" s="26" t="s">
        <v>3318</v>
      </c>
      <c r="I30" s="26" t="s">
        <v>3300</v>
      </c>
      <c r="J30" s="26" t="s">
        <v>3295</v>
      </c>
      <c r="K30" s="26" t="s">
        <v>3348</v>
      </c>
    </row>
    <row r="31" ht="27" customHeight="1" spans="1:11">
      <c r="A31" s="23" t="s">
        <v>3325</v>
      </c>
      <c r="B31" s="25">
        <v>10000000</v>
      </c>
      <c r="C31" s="26" t="s">
        <v>3326</v>
      </c>
      <c r="D31" s="26" t="s">
        <v>3289</v>
      </c>
      <c r="E31" s="26" t="s">
        <v>3297</v>
      </c>
      <c r="F31" s="26" t="s">
        <v>3349</v>
      </c>
      <c r="G31" s="26" t="s">
        <v>3350</v>
      </c>
      <c r="H31" s="26" t="s">
        <v>3351</v>
      </c>
      <c r="I31" s="26" t="s">
        <v>3300</v>
      </c>
      <c r="J31" s="26" t="s">
        <v>3295</v>
      </c>
      <c r="K31" s="26" t="s">
        <v>3349</v>
      </c>
    </row>
    <row r="32" ht="27" customHeight="1" spans="1:11">
      <c r="A32" s="23" t="s">
        <v>3325</v>
      </c>
      <c r="B32" s="25">
        <v>10000000</v>
      </c>
      <c r="C32" s="26" t="s">
        <v>3326</v>
      </c>
      <c r="D32" s="26" t="s">
        <v>3289</v>
      </c>
      <c r="E32" s="26" t="s">
        <v>3297</v>
      </c>
      <c r="F32" s="26" t="s">
        <v>3352</v>
      </c>
      <c r="G32" s="26" t="s">
        <v>3353</v>
      </c>
      <c r="H32" s="26" t="s">
        <v>3293</v>
      </c>
      <c r="I32" s="26" t="s">
        <v>3300</v>
      </c>
      <c r="J32" s="26" t="s">
        <v>3295</v>
      </c>
      <c r="K32" s="26" t="s">
        <v>3352</v>
      </c>
    </row>
    <row r="33" ht="27" customHeight="1" spans="1:11">
      <c r="A33" s="23" t="s">
        <v>3325</v>
      </c>
      <c r="B33" s="25">
        <v>10000000</v>
      </c>
      <c r="C33" s="26" t="s">
        <v>3326</v>
      </c>
      <c r="D33" s="26" t="s">
        <v>3289</v>
      </c>
      <c r="E33" s="26" t="s">
        <v>3302</v>
      </c>
      <c r="F33" s="26" t="s">
        <v>3354</v>
      </c>
      <c r="G33" s="26" t="s">
        <v>3292</v>
      </c>
      <c r="H33" s="26" t="s">
        <v>3318</v>
      </c>
      <c r="I33" s="26" t="s">
        <v>3300</v>
      </c>
      <c r="J33" s="26" t="s">
        <v>3295</v>
      </c>
      <c r="K33" s="26" t="s">
        <v>3354</v>
      </c>
    </row>
    <row r="34" ht="27" customHeight="1" spans="1:11">
      <c r="A34" s="23" t="s">
        <v>3325</v>
      </c>
      <c r="B34" s="25">
        <v>10000000</v>
      </c>
      <c r="C34" s="26" t="s">
        <v>3326</v>
      </c>
      <c r="D34" s="26" t="s">
        <v>3289</v>
      </c>
      <c r="E34" s="26" t="s">
        <v>3302</v>
      </c>
      <c r="F34" s="26" t="s">
        <v>3355</v>
      </c>
      <c r="G34" s="26" t="s">
        <v>3356</v>
      </c>
      <c r="H34" s="26" t="s">
        <v>3318</v>
      </c>
      <c r="I34" s="26" t="s">
        <v>3300</v>
      </c>
      <c r="J34" s="26" t="s">
        <v>3295</v>
      </c>
      <c r="K34" s="26" t="s">
        <v>3355</v>
      </c>
    </row>
    <row r="35" ht="27" customHeight="1" spans="1:11">
      <c r="A35" s="23" t="s">
        <v>3325</v>
      </c>
      <c r="B35" s="25">
        <v>10000000</v>
      </c>
      <c r="C35" s="26" t="s">
        <v>3326</v>
      </c>
      <c r="D35" s="26" t="s">
        <v>3289</v>
      </c>
      <c r="E35" s="26" t="s">
        <v>3302</v>
      </c>
      <c r="F35" s="26" t="s">
        <v>3357</v>
      </c>
      <c r="G35" s="26" t="s">
        <v>3292</v>
      </c>
      <c r="H35" s="26" t="s">
        <v>3318</v>
      </c>
      <c r="I35" s="26" t="s">
        <v>3300</v>
      </c>
      <c r="J35" s="26" t="s">
        <v>3295</v>
      </c>
      <c r="K35" s="26" t="s">
        <v>3357</v>
      </c>
    </row>
    <row r="36" ht="27" customHeight="1" spans="1:11">
      <c r="A36" s="23" t="s">
        <v>3325</v>
      </c>
      <c r="B36" s="25">
        <v>10000000</v>
      </c>
      <c r="C36" s="26" t="s">
        <v>3326</v>
      </c>
      <c r="D36" s="26" t="s">
        <v>3289</v>
      </c>
      <c r="E36" s="26" t="s">
        <v>3302</v>
      </c>
      <c r="F36" s="26" t="s">
        <v>3358</v>
      </c>
      <c r="G36" s="26" t="s">
        <v>3356</v>
      </c>
      <c r="H36" s="26" t="s">
        <v>3359</v>
      </c>
      <c r="I36" s="26" t="s">
        <v>3300</v>
      </c>
      <c r="J36" s="26" t="s">
        <v>3295</v>
      </c>
      <c r="K36" s="26" t="s">
        <v>3358</v>
      </c>
    </row>
    <row r="37" ht="27" customHeight="1" spans="1:11">
      <c r="A37" s="23" t="s">
        <v>3325</v>
      </c>
      <c r="B37" s="25">
        <v>10000000</v>
      </c>
      <c r="C37" s="26" t="s">
        <v>3326</v>
      </c>
      <c r="D37" s="26" t="s">
        <v>3305</v>
      </c>
      <c r="E37" s="26" t="s">
        <v>3360</v>
      </c>
      <c r="F37" s="26" t="s">
        <v>3361</v>
      </c>
      <c r="G37" s="26" t="s">
        <v>3328</v>
      </c>
      <c r="H37" s="26" t="s">
        <v>3362</v>
      </c>
      <c r="I37" s="26" t="s">
        <v>3300</v>
      </c>
      <c r="J37" s="26" t="s">
        <v>3295</v>
      </c>
      <c r="K37" s="26" t="s">
        <v>3361</v>
      </c>
    </row>
    <row r="38" ht="27" customHeight="1" spans="1:11">
      <c r="A38" s="23" t="s">
        <v>3325</v>
      </c>
      <c r="B38" s="25">
        <v>10000000</v>
      </c>
      <c r="C38" s="26" t="s">
        <v>3326</v>
      </c>
      <c r="D38" s="26" t="s">
        <v>3305</v>
      </c>
      <c r="E38" s="26" t="s">
        <v>3360</v>
      </c>
      <c r="F38" s="26" t="s">
        <v>3363</v>
      </c>
      <c r="G38" s="26" t="s">
        <v>3292</v>
      </c>
      <c r="H38" s="26" t="s">
        <v>3364</v>
      </c>
      <c r="I38" s="26" t="s">
        <v>3365</v>
      </c>
      <c r="J38" s="26" t="s">
        <v>3321</v>
      </c>
      <c r="K38" s="26" t="s">
        <v>3363</v>
      </c>
    </row>
    <row r="39" ht="27" customHeight="1" spans="1:11">
      <c r="A39" s="23" t="s">
        <v>3325</v>
      </c>
      <c r="B39" s="25">
        <v>10000000</v>
      </c>
      <c r="C39" s="26" t="s">
        <v>3326</v>
      </c>
      <c r="D39" s="26" t="s">
        <v>3305</v>
      </c>
      <c r="E39" s="26" t="s">
        <v>3366</v>
      </c>
      <c r="F39" s="26" t="s">
        <v>3367</v>
      </c>
      <c r="G39" s="26" t="s">
        <v>3292</v>
      </c>
      <c r="H39" s="26" t="s">
        <v>3364</v>
      </c>
      <c r="I39" s="26" t="s">
        <v>3365</v>
      </c>
      <c r="J39" s="26" t="s">
        <v>3321</v>
      </c>
      <c r="K39" s="26" t="s">
        <v>3367</v>
      </c>
    </row>
    <row r="40" ht="27" customHeight="1" spans="1:11">
      <c r="A40" s="23" t="s">
        <v>3325</v>
      </c>
      <c r="B40" s="25">
        <v>10000000</v>
      </c>
      <c r="C40" s="26" t="s">
        <v>3326</v>
      </c>
      <c r="D40" s="26" t="s">
        <v>3310</v>
      </c>
      <c r="E40" s="26" t="s">
        <v>3311</v>
      </c>
      <c r="F40" s="26" t="s">
        <v>3368</v>
      </c>
      <c r="G40" s="26" t="s">
        <v>3356</v>
      </c>
      <c r="H40" s="26" t="s">
        <v>3359</v>
      </c>
      <c r="I40" s="26" t="s">
        <v>3300</v>
      </c>
      <c r="J40" s="26" t="s">
        <v>3295</v>
      </c>
      <c r="K40" s="26" t="s">
        <v>3368</v>
      </c>
    </row>
    <row r="41" ht="27" customHeight="1" spans="1:11">
      <c r="A41" s="23" t="s">
        <v>3369</v>
      </c>
      <c r="B41" s="25">
        <v>8000000</v>
      </c>
      <c r="C41" s="26" t="s">
        <v>3370</v>
      </c>
      <c r="D41" s="26" t="s">
        <v>3289</v>
      </c>
      <c r="E41" s="26" t="s">
        <v>3290</v>
      </c>
      <c r="F41" s="26" t="s">
        <v>3371</v>
      </c>
      <c r="G41" s="26" t="s">
        <v>3328</v>
      </c>
      <c r="H41" s="26" t="s">
        <v>3299</v>
      </c>
      <c r="I41" s="26" t="s">
        <v>3300</v>
      </c>
      <c r="J41" s="26" t="s">
        <v>3295</v>
      </c>
      <c r="K41" s="26" t="s">
        <v>3371</v>
      </c>
    </row>
    <row r="42" ht="27" customHeight="1" spans="1:11">
      <c r="A42" s="23" t="s">
        <v>3369</v>
      </c>
      <c r="B42" s="25">
        <v>8000000</v>
      </c>
      <c r="C42" s="26" t="s">
        <v>3370</v>
      </c>
      <c r="D42" s="26" t="s">
        <v>3289</v>
      </c>
      <c r="E42" s="26" t="s">
        <v>3290</v>
      </c>
      <c r="F42" s="26" t="s">
        <v>3372</v>
      </c>
      <c r="G42" s="26" t="s">
        <v>3328</v>
      </c>
      <c r="H42" s="26" t="s">
        <v>3299</v>
      </c>
      <c r="I42" s="26" t="s">
        <v>3300</v>
      </c>
      <c r="J42" s="26" t="s">
        <v>3295</v>
      </c>
      <c r="K42" s="26" t="s">
        <v>3373</v>
      </c>
    </row>
    <row r="43" ht="27" customHeight="1" spans="1:11">
      <c r="A43" s="23" t="s">
        <v>3369</v>
      </c>
      <c r="B43" s="25">
        <v>8000000</v>
      </c>
      <c r="C43" s="26" t="s">
        <v>3370</v>
      </c>
      <c r="D43" s="26" t="s">
        <v>3289</v>
      </c>
      <c r="E43" s="26" t="s">
        <v>3290</v>
      </c>
      <c r="F43" s="26" t="s">
        <v>3374</v>
      </c>
      <c r="G43" s="26" t="s">
        <v>3328</v>
      </c>
      <c r="H43" s="26" t="s">
        <v>3329</v>
      </c>
      <c r="I43" s="26" t="s">
        <v>3375</v>
      </c>
      <c r="J43" s="26" t="s">
        <v>3295</v>
      </c>
      <c r="K43" s="26" t="s">
        <v>3374</v>
      </c>
    </row>
    <row r="44" ht="27" customHeight="1" spans="1:11">
      <c r="A44" s="23" t="s">
        <v>3369</v>
      </c>
      <c r="B44" s="25">
        <v>8000000</v>
      </c>
      <c r="C44" s="26" t="s">
        <v>3370</v>
      </c>
      <c r="D44" s="26" t="s">
        <v>3289</v>
      </c>
      <c r="E44" s="26" t="s">
        <v>3290</v>
      </c>
      <c r="F44" s="26" t="s">
        <v>3376</v>
      </c>
      <c r="G44" s="26" t="s">
        <v>3328</v>
      </c>
      <c r="H44" s="26" t="s">
        <v>3299</v>
      </c>
      <c r="I44" s="26" t="s">
        <v>3300</v>
      </c>
      <c r="J44" s="26" t="s">
        <v>3295</v>
      </c>
      <c r="K44" s="26" t="s">
        <v>3376</v>
      </c>
    </row>
    <row r="45" ht="27" customHeight="1" spans="1:11">
      <c r="A45" s="23" t="s">
        <v>3369</v>
      </c>
      <c r="B45" s="25">
        <v>8000000</v>
      </c>
      <c r="C45" s="26" t="s">
        <v>3370</v>
      </c>
      <c r="D45" s="26" t="s">
        <v>3289</v>
      </c>
      <c r="E45" s="26" t="s">
        <v>3290</v>
      </c>
      <c r="F45" s="26" t="s">
        <v>3377</v>
      </c>
      <c r="G45" s="26" t="s">
        <v>3328</v>
      </c>
      <c r="H45" s="26" t="s">
        <v>3293</v>
      </c>
      <c r="I45" s="26" t="s">
        <v>3375</v>
      </c>
      <c r="J45" s="26" t="s">
        <v>3295</v>
      </c>
      <c r="K45" s="26" t="s">
        <v>3378</v>
      </c>
    </row>
    <row r="46" ht="27" customHeight="1" spans="1:11">
      <c r="A46" s="23" t="s">
        <v>3369</v>
      </c>
      <c r="B46" s="25">
        <v>8000000</v>
      </c>
      <c r="C46" s="26" t="s">
        <v>3370</v>
      </c>
      <c r="D46" s="26" t="s">
        <v>3289</v>
      </c>
      <c r="E46" s="26" t="s">
        <v>3297</v>
      </c>
      <c r="F46" s="26" t="s">
        <v>3379</v>
      </c>
      <c r="G46" s="26" t="s">
        <v>3328</v>
      </c>
      <c r="H46" s="26" t="s">
        <v>3299</v>
      </c>
      <c r="I46" s="26" t="s">
        <v>3300</v>
      </c>
      <c r="J46" s="26" t="s">
        <v>3295</v>
      </c>
      <c r="K46" s="26" t="s">
        <v>3379</v>
      </c>
    </row>
    <row r="47" ht="27" customHeight="1" spans="1:11">
      <c r="A47" s="23" t="s">
        <v>3369</v>
      </c>
      <c r="B47" s="25">
        <v>8000000</v>
      </c>
      <c r="C47" s="26" t="s">
        <v>3370</v>
      </c>
      <c r="D47" s="26" t="s">
        <v>3289</v>
      </c>
      <c r="E47" s="26" t="s">
        <v>3302</v>
      </c>
      <c r="F47" s="26" t="s">
        <v>3380</v>
      </c>
      <c r="G47" s="26" t="s">
        <v>3292</v>
      </c>
      <c r="H47" s="26" t="s">
        <v>3318</v>
      </c>
      <c r="I47" s="26" t="s">
        <v>3300</v>
      </c>
      <c r="J47" s="26" t="s">
        <v>3295</v>
      </c>
      <c r="K47" s="26" t="s">
        <v>3380</v>
      </c>
    </row>
    <row r="48" ht="27" customHeight="1" spans="1:11">
      <c r="A48" s="23" t="s">
        <v>3369</v>
      </c>
      <c r="B48" s="25">
        <v>8000000</v>
      </c>
      <c r="C48" s="26" t="s">
        <v>3370</v>
      </c>
      <c r="D48" s="26" t="s">
        <v>3289</v>
      </c>
      <c r="E48" s="26" t="s">
        <v>3302</v>
      </c>
      <c r="F48" s="26" t="s">
        <v>3381</v>
      </c>
      <c r="G48" s="26" t="s">
        <v>3328</v>
      </c>
      <c r="H48" s="26" t="s">
        <v>3299</v>
      </c>
      <c r="I48" s="26" t="s">
        <v>3300</v>
      </c>
      <c r="J48" s="26" t="s">
        <v>3295</v>
      </c>
      <c r="K48" s="26" t="s">
        <v>3381</v>
      </c>
    </row>
    <row r="49" ht="27" customHeight="1" spans="1:11">
      <c r="A49" s="23" t="s">
        <v>3369</v>
      </c>
      <c r="B49" s="25">
        <v>8000000</v>
      </c>
      <c r="C49" s="26" t="s">
        <v>3370</v>
      </c>
      <c r="D49" s="26" t="s">
        <v>3289</v>
      </c>
      <c r="E49" s="26" t="s">
        <v>3302</v>
      </c>
      <c r="F49" s="26" t="s">
        <v>3382</v>
      </c>
      <c r="G49" s="26" t="s">
        <v>3292</v>
      </c>
      <c r="H49" s="26" t="s">
        <v>3318</v>
      </c>
      <c r="I49" s="26" t="s">
        <v>3300</v>
      </c>
      <c r="J49" s="26" t="s">
        <v>3295</v>
      </c>
      <c r="K49" s="26" t="s">
        <v>3382</v>
      </c>
    </row>
    <row r="50" ht="27" customHeight="1" spans="1:11">
      <c r="A50" s="23" t="s">
        <v>3369</v>
      </c>
      <c r="B50" s="25">
        <v>8000000</v>
      </c>
      <c r="C50" s="26" t="s">
        <v>3370</v>
      </c>
      <c r="D50" s="26" t="s">
        <v>3305</v>
      </c>
      <c r="E50" s="26" t="s">
        <v>3306</v>
      </c>
      <c r="F50" s="26" t="s">
        <v>3383</v>
      </c>
      <c r="G50" s="26" t="s">
        <v>3328</v>
      </c>
      <c r="H50" s="26" t="s">
        <v>3384</v>
      </c>
      <c r="I50" s="26" t="s">
        <v>3365</v>
      </c>
      <c r="J50" s="26" t="s">
        <v>3321</v>
      </c>
      <c r="K50" s="26" t="s">
        <v>3383</v>
      </c>
    </row>
    <row r="51" ht="27" customHeight="1" spans="1:11">
      <c r="A51" s="23" t="s">
        <v>3369</v>
      </c>
      <c r="B51" s="25">
        <v>8000000</v>
      </c>
      <c r="C51" s="26" t="s">
        <v>3370</v>
      </c>
      <c r="D51" s="26" t="s">
        <v>3305</v>
      </c>
      <c r="E51" s="26" t="s">
        <v>3306</v>
      </c>
      <c r="F51" s="26" t="s">
        <v>3385</v>
      </c>
      <c r="G51" s="26" t="s">
        <v>3292</v>
      </c>
      <c r="H51" s="26" t="s">
        <v>3386</v>
      </c>
      <c r="I51" s="26" t="s">
        <v>3387</v>
      </c>
      <c r="J51" s="26" t="s">
        <v>3295</v>
      </c>
      <c r="K51" s="26" t="s">
        <v>3385</v>
      </c>
    </row>
    <row r="52" ht="27" customHeight="1" spans="1:11">
      <c r="A52" s="23" t="s">
        <v>3369</v>
      </c>
      <c r="B52" s="25">
        <v>8000000</v>
      </c>
      <c r="C52" s="26" t="s">
        <v>3370</v>
      </c>
      <c r="D52" s="26" t="s">
        <v>3305</v>
      </c>
      <c r="E52" s="26" t="s">
        <v>3306</v>
      </c>
      <c r="F52" s="26" t="s">
        <v>3388</v>
      </c>
      <c r="G52" s="26" t="s">
        <v>3292</v>
      </c>
      <c r="H52" s="26" t="s">
        <v>3389</v>
      </c>
      <c r="I52" s="26" t="s">
        <v>3365</v>
      </c>
      <c r="J52" s="26" t="s">
        <v>3321</v>
      </c>
      <c r="K52" s="26" t="s">
        <v>3388</v>
      </c>
    </row>
    <row r="53" ht="27" customHeight="1" spans="1:11">
      <c r="A53" s="23" t="s">
        <v>3369</v>
      </c>
      <c r="B53" s="25">
        <v>8000000</v>
      </c>
      <c r="C53" s="26" t="s">
        <v>3370</v>
      </c>
      <c r="D53" s="26" t="s">
        <v>3310</v>
      </c>
      <c r="E53" s="26" t="s">
        <v>3311</v>
      </c>
      <c r="F53" s="26" t="s">
        <v>3390</v>
      </c>
      <c r="G53" s="26" t="s">
        <v>3292</v>
      </c>
      <c r="H53" s="26" t="s">
        <v>3318</v>
      </c>
      <c r="I53" s="26" t="s">
        <v>3300</v>
      </c>
      <c r="J53" s="26" t="s">
        <v>3295</v>
      </c>
      <c r="K53" s="26" t="s">
        <v>3390</v>
      </c>
    </row>
    <row r="54" ht="27" customHeight="1" spans="1:11">
      <c r="A54" s="23" t="s">
        <v>3391</v>
      </c>
      <c r="B54" s="23"/>
      <c r="C54" s="23"/>
      <c r="D54" s="23"/>
      <c r="E54" s="23"/>
      <c r="F54" s="23"/>
      <c r="G54" s="23"/>
      <c r="H54" s="23"/>
      <c r="I54" s="23"/>
      <c r="J54" s="23"/>
      <c r="K54" s="23"/>
    </row>
    <row r="55" ht="27" customHeight="1" spans="1:11">
      <c r="A55" s="24" t="s">
        <v>3392</v>
      </c>
      <c r="B55" s="23"/>
      <c r="C55" s="23"/>
      <c r="D55" s="23"/>
      <c r="E55" s="23"/>
      <c r="F55" s="23"/>
      <c r="G55" s="23"/>
      <c r="H55" s="23"/>
      <c r="I55" s="23"/>
      <c r="J55" s="23"/>
      <c r="K55" s="23"/>
    </row>
    <row r="56" ht="27" customHeight="1" spans="1:11">
      <c r="A56" s="27" t="s">
        <v>3392</v>
      </c>
      <c r="B56" s="23"/>
      <c r="C56" s="23"/>
      <c r="D56" s="23"/>
      <c r="E56" s="23"/>
      <c r="F56" s="23"/>
      <c r="G56" s="23"/>
      <c r="H56" s="23"/>
      <c r="I56" s="23"/>
      <c r="J56" s="23"/>
      <c r="K56" s="23"/>
    </row>
    <row r="57" ht="27" customHeight="1" spans="1:11">
      <c r="A57" s="23" t="s">
        <v>3393</v>
      </c>
      <c r="B57" s="25">
        <v>163000000</v>
      </c>
      <c r="C57" s="26" t="s">
        <v>3394</v>
      </c>
      <c r="D57" s="26" t="s">
        <v>3289</v>
      </c>
      <c r="E57" s="26" t="s">
        <v>3290</v>
      </c>
      <c r="F57" s="26" t="s">
        <v>3395</v>
      </c>
      <c r="G57" s="26" t="s">
        <v>3328</v>
      </c>
      <c r="H57" s="26" t="s">
        <v>3396</v>
      </c>
      <c r="I57" s="26" t="s">
        <v>3397</v>
      </c>
      <c r="J57" s="26" t="s">
        <v>3295</v>
      </c>
      <c r="K57" s="26" t="s">
        <v>3395</v>
      </c>
    </row>
    <row r="58" ht="27" customHeight="1" spans="1:11">
      <c r="A58" s="23" t="s">
        <v>3393</v>
      </c>
      <c r="B58" s="25">
        <v>163000000</v>
      </c>
      <c r="C58" s="26" t="s">
        <v>3394</v>
      </c>
      <c r="D58" s="26" t="s">
        <v>3289</v>
      </c>
      <c r="E58" s="26" t="s">
        <v>3290</v>
      </c>
      <c r="F58" s="26" t="s">
        <v>3398</v>
      </c>
      <c r="G58" s="26" t="s">
        <v>3328</v>
      </c>
      <c r="H58" s="26" t="s">
        <v>3399</v>
      </c>
      <c r="I58" s="26" t="s">
        <v>3397</v>
      </c>
      <c r="J58" s="26" t="s">
        <v>3295</v>
      </c>
      <c r="K58" s="26" t="s">
        <v>3400</v>
      </c>
    </row>
    <row r="59" ht="27" customHeight="1" spans="1:11">
      <c r="A59" s="23" t="s">
        <v>3393</v>
      </c>
      <c r="B59" s="25">
        <v>163000000</v>
      </c>
      <c r="C59" s="26" t="s">
        <v>3394</v>
      </c>
      <c r="D59" s="26" t="s">
        <v>3289</v>
      </c>
      <c r="E59" s="26" t="s">
        <v>3290</v>
      </c>
      <c r="F59" s="26" t="s">
        <v>3401</v>
      </c>
      <c r="G59" s="26" t="s">
        <v>3328</v>
      </c>
      <c r="H59" s="26" t="s">
        <v>3402</v>
      </c>
      <c r="I59" s="26" t="s">
        <v>3397</v>
      </c>
      <c r="J59" s="26" t="s">
        <v>3295</v>
      </c>
      <c r="K59" s="26" t="s">
        <v>3401</v>
      </c>
    </row>
    <row r="60" ht="27" customHeight="1" spans="1:11">
      <c r="A60" s="23" t="s">
        <v>3393</v>
      </c>
      <c r="B60" s="25">
        <v>163000000</v>
      </c>
      <c r="C60" s="26" t="s">
        <v>3394</v>
      </c>
      <c r="D60" s="26" t="s">
        <v>3289</v>
      </c>
      <c r="E60" s="26" t="s">
        <v>3302</v>
      </c>
      <c r="F60" s="26" t="s">
        <v>3403</v>
      </c>
      <c r="G60" s="26" t="s">
        <v>3328</v>
      </c>
      <c r="H60" s="26" t="s">
        <v>3299</v>
      </c>
      <c r="I60" s="26" t="s">
        <v>3300</v>
      </c>
      <c r="J60" s="26" t="s">
        <v>3295</v>
      </c>
      <c r="K60" s="26" t="s">
        <v>3404</v>
      </c>
    </row>
    <row r="61" ht="27" customHeight="1" spans="1:11">
      <c r="A61" s="23" t="s">
        <v>3393</v>
      </c>
      <c r="B61" s="25">
        <v>163000000</v>
      </c>
      <c r="C61" s="26" t="s">
        <v>3394</v>
      </c>
      <c r="D61" s="26" t="s">
        <v>3305</v>
      </c>
      <c r="E61" s="26" t="s">
        <v>3306</v>
      </c>
      <c r="F61" s="26" t="s">
        <v>3405</v>
      </c>
      <c r="G61" s="26" t="s">
        <v>3328</v>
      </c>
      <c r="H61" s="26" t="s">
        <v>3406</v>
      </c>
      <c r="I61" s="26" t="s">
        <v>3407</v>
      </c>
      <c r="J61" s="26" t="s">
        <v>3321</v>
      </c>
      <c r="K61" s="26" t="s">
        <v>3405</v>
      </c>
    </row>
    <row r="62" ht="27" customHeight="1" spans="1:11">
      <c r="A62" s="23" t="s">
        <v>3393</v>
      </c>
      <c r="B62" s="25">
        <v>163000000</v>
      </c>
      <c r="C62" s="26" t="s">
        <v>3394</v>
      </c>
      <c r="D62" s="26" t="s">
        <v>3310</v>
      </c>
      <c r="E62" s="26" t="s">
        <v>3311</v>
      </c>
      <c r="F62" s="26" t="s">
        <v>3408</v>
      </c>
      <c r="G62" s="26" t="s">
        <v>3292</v>
      </c>
      <c r="H62" s="26" t="s">
        <v>3318</v>
      </c>
      <c r="I62" s="26" t="s">
        <v>3300</v>
      </c>
      <c r="J62" s="26" t="s">
        <v>3295</v>
      </c>
      <c r="K62" s="26" t="s">
        <v>3404</v>
      </c>
    </row>
    <row r="63" ht="27" customHeight="1" spans="1:11">
      <c r="A63" s="23" t="s">
        <v>3409</v>
      </c>
      <c r="B63" s="25">
        <v>15770000</v>
      </c>
      <c r="C63" s="26" t="s">
        <v>3410</v>
      </c>
      <c r="D63" s="26" t="s">
        <v>3289</v>
      </c>
      <c r="E63" s="26" t="s">
        <v>3290</v>
      </c>
      <c r="F63" s="26" t="s">
        <v>3411</v>
      </c>
      <c r="G63" s="26" t="s">
        <v>3328</v>
      </c>
      <c r="H63" s="26" t="s">
        <v>3412</v>
      </c>
      <c r="I63" s="26" t="s">
        <v>3397</v>
      </c>
      <c r="J63" s="26" t="s">
        <v>3295</v>
      </c>
      <c r="K63" s="26" t="s">
        <v>3404</v>
      </c>
    </row>
    <row r="64" ht="27" customHeight="1" spans="1:11">
      <c r="A64" s="23" t="s">
        <v>3409</v>
      </c>
      <c r="B64" s="25">
        <v>15770000</v>
      </c>
      <c r="C64" s="26" t="s">
        <v>3410</v>
      </c>
      <c r="D64" s="26" t="s">
        <v>3289</v>
      </c>
      <c r="E64" s="26" t="s">
        <v>3290</v>
      </c>
      <c r="F64" s="26" t="s">
        <v>3413</v>
      </c>
      <c r="G64" s="26" t="s">
        <v>3328</v>
      </c>
      <c r="H64" s="26" t="s">
        <v>3414</v>
      </c>
      <c r="I64" s="26" t="s">
        <v>3397</v>
      </c>
      <c r="J64" s="26" t="s">
        <v>3295</v>
      </c>
      <c r="K64" s="26" t="s">
        <v>3404</v>
      </c>
    </row>
    <row r="65" ht="27" customHeight="1" spans="1:11">
      <c r="A65" s="23" t="s">
        <v>3409</v>
      </c>
      <c r="B65" s="25">
        <v>15770000</v>
      </c>
      <c r="C65" s="26" t="s">
        <v>3410</v>
      </c>
      <c r="D65" s="26" t="s">
        <v>3289</v>
      </c>
      <c r="E65" s="26" t="s">
        <v>3302</v>
      </c>
      <c r="F65" s="26" t="s">
        <v>3415</v>
      </c>
      <c r="G65" s="26" t="s">
        <v>3328</v>
      </c>
      <c r="H65" s="26" t="s">
        <v>3299</v>
      </c>
      <c r="I65" s="26" t="s">
        <v>3300</v>
      </c>
      <c r="J65" s="26" t="s">
        <v>3295</v>
      </c>
      <c r="K65" s="26" t="s">
        <v>3404</v>
      </c>
    </row>
    <row r="66" ht="27" customHeight="1" spans="1:11">
      <c r="A66" s="23" t="s">
        <v>3409</v>
      </c>
      <c r="B66" s="25">
        <v>15770000</v>
      </c>
      <c r="C66" s="26" t="s">
        <v>3410</v>
      </c>
      <c r="D66" s="26" t="s">
        <v>3305</v>
      </c>
      <c r="E66" s="26" t="s">
        <v>3306</v>
      </c>
      <c r="F66" s="26" t="s">
        <v>3416</v>
      </c>
      <c r="G66" s="26" t="s">
        <v>3328</v>
      </c>
      <c r="H66" s="26" t="s">
        <v>3417</v>
      </c>
      <c r="I66" s="26" t="s">
        <v>3407</v>
      </c>
      <c r="J66" s="26" t="s">
        <v>3321</v>
      </c>
      <c r="K66" s="26" t="s">
        <v>3404</v>
      </c>
    </row>
    <row r="67" ht="27" customHeight="1" spans="1:11">
      <c r="A67" s="23" t="s">
        <v>3409</v>
      </c>
      <c r="B67" s="25">
        <v>15770000</v>
      </c>
      <c r="C67" s="26" t="s">
        <v>3410</v>
      </c>
      <c r="D67" s="26" t="s">
        <v>3310</v>
      </c>
      <c r="E67" s="26" t="s">
        <v>3311</v>
      </c>
      <c r="F67" s="26" t="s">
        <v>3408</v>
      </c>
      <c r="G67" s="26" t="s">
        <v>3292</v>
      </c>
      <c r="H67" s="26" t="s">
        <v>3318</v>
      </c>
      <c r="I67" s="26" t="s">
        <v>3300</v>
      </c>
      <c r="J67" s="26" t="s">
        <v>3295</v>
      </c>
      <c r="K67" s="26" t="s">
        <v>3404</v>
      </c>
    </row>
    <row r="68" ht="27" customHeight="1" spans="1:11">
      <c r="A68" s="23" t="s">
        <v>3418</v>
      </c>
      <c r="B68" s="25">
        <v>35000000</v>
      </c>
      <c r="C68" s="26" t="s">
        <v>3394</v>
      </c>
      <c r="D68" s="26" t="s">
        <v>3289</v>
      </c>
      <c r="E68" s="26" t="s">
        <v>3290</v>
      </c>
      <c r="F68" s="26" t="s">
        <v>3419</v>
      </c>
      <c r="G68" s="26" t="s">
        <v>3328</v>
      </c>
      <c r="H68" s="26" t="s">
        <v>3420</v>
      </c>
      <c r="I68" s="26" t="s">
        <v>3397</v>
      </c>
      <c r="J68" s="26" t="s">
        <v>3295</v>
      </c>
      <c r="K68" s="26" t="s">
        <v>3421</v>
      </c>
    </row>
    <row r="69" ht="27" customHeight="1" spans="1:11">
      <c r="A69" s="23" t="s">
        <v>3418</v>
      </c>
      <c r="B69" s="25">
        <v>35000000</v>
      </c>
      <c r="C69" s="26" t="s">
        <v>3394</v>
      </c>
      <c r="D69" s="26" t="s">
        <v>3289</v>
      </c>
      <c r="E69" s="26" t="s">
        <v>3302</v>
      </c>
      <c r="F69" s="26" t="s">
        <v>3422</v>
      </c>
      <c r="G69" s="26" t="s">
        <v>3328</v>
      </c>
      <c r="H69" s="26" t="s">
        <v>3299</v>
      </c>
      <c r="I69" s="26" t="s">
        <v>3300</v>
      </c>
      <c r="J69" s="26" t="s">
        <v>3295</v>
      </c>
      <c r="K69" s="26" t="s">
        <v>3422</v>
      </c>
    </row>
    <row r="70" ht="27" customHeight="1" spans="1:11">
      <c r="A70" s="23" t="s">
        <v>3418</v>
      </c>
      <c r="B70" s="25">
        <v>35000000</v>
      </c>
      <c r="C70" s="26" t="s">
        <v>3394</v>
      </c>
      <c r="D70" s="26" t="s">
        <v>3305</v>
      </c>
      <c r="E70" s="26" t="s">
        <v>3306</v>
      </c>
      <c r="F70" s="26" t="s">
        <v>3405</v>
      </c>
      <c r="G70" s="26" t="s">
        <v>3328</v>
      </c>
      <c r="H70" s="26" t="s">
        <v>3423</v>
      </c>
      <c r="I70" s="26" t="s">
        <v>3407</v>
      </c>
      <c r="J70" s="26" t="s">
        <v>3321</v>
      </c>
      <c r="K70" s="26" t="s">
        <v>3405</v>
      </c>
    </row>
    <row r="71" ht="27" customHeight="1" spans="1:11">
      <c r="A71" s="23" t="s">
        <v>3418</v>
      </c>
      <c r="B71" s="25">
        <v>35000000</v>
      </c>
      <c r="C71" s="26" t="s">
        <v>3394</v>
      </c>
      <c r="D71" s="26" t="s">
        <v>3310</v>
      </c>
      <c r="E71" s="26" t="s">
        <v>3311</v>
      </c>
      <c r="F71" s="26" t="s">
        <v>3408</v>
      </c>
      <c r="G71" s="26" t="s">
        <v>3292</v>
      </c>
      <c r="H71" s="26" t="s">
        <v>3318</v>
      </c>
      <c r="I71" s="26" t="s">
        <v>3300</v>
      </c>
      <c r="J71" s="26" t="s">
        <v>3295</v>
      </c>
      <c r="K71" s="26" t="s">
        <v>3424</v>
      </c>
    </row>
    <row r="72" ht="27" customHeight="1" spans="1:11">
      <c r="A72" s="23" t="s">
        <v>3425</v>
      </c>
      <c r="B72" s="25">
        <v>211000000</v>
      </c>
      <c r="C72" s="26" t="s">
        <v>3394</v>
      </c>
      <c r="D72" s="26" t="s">
        <v>3289</v>
      </c>
      <c r="E72" s="26" t="s">
        <v>3290</v>
      </c>
      <c r="F72" s="26" t="s">
        <v>3426</v>
      </c>
      <c r="G72" s="26" t="s">
        <v>3328</v>
      </c>
      <c r="H72" s="26" t="s">
        <v>3427</v>
      </c>
      <c r="I72" s="26" t="s">
        <v>3397</v>
      </c>
      <c r="J72" s="26" t="s">
        <v>3295</v>
      </c>
      <c r="K72" s="26" t="s">
        <v>3404</v>
      </c>
    </row>
    <row r="73" ht="27" customHeight="1" spans="1:11">
      <c r="A73" s="23" t="s">
        <v>3425</v>
      </c>
      <c r="B73" s="25">
        <v>211000000</v>
      </c>
      <c r="C73" s="26" t="s">
        <v>3394</v>
      </c>
      <c r="D73" s="26" t="s">
        <v>3289</v>
      </c>
      <c r="E73" s="26" t="s">
        <v>3290</v>
      </c>
      <c r="F73" s="26" t="s">
        <v>3428</v>
      </c>
      <c r="G73" s="26" t="s">
        <v>3328</v>
      </c>
      <c r="H73" s="26" t="s">
        <v>3429</v>
      </c>
      <c r="I73" s="26" t="s">
        <v>3397</v>
      </c>
      <c r="J73" s="26" t="s">
        <v>3295</v>
      </c>
      <c r="K73" s="26" t="s">
        <v>3404</v>
      </c>
    </row>
    <row r="74" ht="27" customHeight="1" spans="1:11">
      <c r="A74" s="23" t="s">
        <v>3425</v>
      </c>
      <c r="B74" s="25">
        <v>211000000</v>
      </c>
      <c r="C74" s="26" t="s">
        <v>3394</v>
      </c>
      <c r="D74" s="26" t="s">
        <v>3289</v>
      </c>
      <c r="E74" s="26" t="s">
        <v>3290</v>
      </c>
      <c r="F74" s="26" t="s">
        <v>3430</v>
      </c>
      <c r="G74" s="26" t="s">
        <v>3328</v>
      </c>
      <c r="H74" s="26" t="s">
        <v>3299</v>
      </c>
      <c r="I74" s="26" t="s">
        <v>3397</v>
      </c>
      <c r="J74" s="26" t="s">
        <v>3295</v>
      </c>
      <c r="K74" s="26" t="s">
        <v>3404</v>
      </c>
    </row>
    <row r="75" ht="27" customHeight="1" spans="1:11">
      <c r="A75" s="23" t="s">
        <v>3425</v>
      </c>
      <c r="B75" s="25">
        <v>211000000</v>
      </c>
      <c r="C75" s="26" t="s">
        <v>3394</v>
      </c>
      <c r="D75" s="26" t="s">
        <v>3289</v>
      </c>
      <c r="E75" s="26" t="s">
        <v>3302</v>
      </c>
      <c r="F75" s="26" t="s">
        <v>3422</v>
      </c>
      <c r="G75" s="26" t="s">
        <v>3328</v>
      </c>
      <c r="H75" s="26" t="s">
        <v>3299</v>
      </c>
      <c r="I75" s="26" t="s">
        <v>3300</v>
      </c>
      <c r="J75" s="26" t="s">
        <v>3295</v>
      </c>
      <c r="K75" s="26" t="s">
        <v>3404</v>
      </c>
    </row>
    <row r="76" ht="27" customHeight="1" spans="1:11">
      <c r="A76" s="23" t="s">
        <v>3425</v>
      </c>
      <c r="B76" s="25">
        <v>211000000</v>
      </c>
      <c r="C76" s="26" t="s">
        <v>3394</v>
      </c>
      <c r="D76" s="26" t="s">
        <v>3305</v>
      </c>
      <c r="E76" s="26" t="s">
        <v>3306</v>
      </c>
      <c r="F76" s="26" t="s">
        <v>3405</v>
      </c>
      <c r="G76" s="26" t="s">
        <v>3328</v>
      </c>
      <c r="H76" s="26" t="s">
        <v>3406</v>
      </c>
      <c r="I76" s="26" t="s">
        <v>3407</v>
      </c>
      <c r="J76" s="26" t="s">
        <v>3321</v>
      </c>
      <c r="K76" s="26" t="s">
        <v>3404</v>
      </c>
    </row>
    <row r="77" ht="27" customHeight="1" spans="1:11">
      <c r="A77" s="23" t="s">
        <v>3425</v>
      </c>
      <c r="B77" s="25">
        <v>211000000</v>
      </c>
      <c r="C77" s="26" t="s">
        <v>3394</v>
      </c>
      <c r="D77" s="26" t="s">
        <v>3310</v>
      </c>
      <c r="E77" s="26" t="s">
        <v>3311</v>
      </c>
      <c r="F77" s="26" t="s">
        <v>3408</v>
      </c>
      <c r="G77" s="26" t="s">
        <v>3292</v>
      </c>
      <c r="H77" s="26" t="s">
        <v>3318</v>
      </c>
      <c r="I77" s="26" t="s">
        <v>3300</v>
      </c>
      <c r="J77" s="26" t="s">
        <v>3295</v>
      </c>
      <c r="K77" s="26" t="s">
        <v>3404</v>
      </c>
    </row>
    <row r="78" ht="27" customHeight="1" spans="1:11">
      <c r="A78" s="23" t="s">
        <v>3431</v>
      </c>
      <c r="B78" s="25">
        <v>532000000</v>
      </c>
      <c r="C78" s="26" t="s">
        <v>3394</v>
      </c>
      <c r="D78" s="26" t="s">
        <v>3289</v>
      </c>
      <c r="E78" s="26" t="s">
        <v>3290</v>
      </c>
      <c r="F78" s="26" t="s">
        <v>3431</v>
      </c>
      <c r="G78" s="26" t="s">
        <v>3328</v>
      </c>
      <c r="H78" s="26" t="s">
        <v>3432</v>
      </c>
      <c r="I78" s="26" t="s">
        <v>3397</v>
      </c>
      <c r="J78" s="26" t="s">
        <v>3295</v>
      </c>
      <c r="K78" s="26" t="s">
        <v>3404</v>
      </c>
    </row>
    <row r="79" ht="27" customHeight="1" spans="1:11">
      <c r="A79" s="23" t="s">
        <v>3431</v>
      </c>
      <c r="B79" s="25">
        <v>532000000</v>
      </c>
      <c r="C79" s="26" t="s">
        <v>3394</v>
      </c>
      <c r="D79" s="26" t="s">
        <v>3305</v>
      </c>
      <c r="E79" s="26" t="s">
        <v>3306</v>
      </c>
      <c r="F79" s="26" t="s">
        <v>3405</v>
      </c>
      <c r="G79" s="26" t="s">
        <v>3328</v>
      </c>
      <c r="H79" s="26" t="s">
        <v>3433</v>
      </c>
      <c r="I79" s="26" t="s">
        <v>3407</v>
      </c>
      <c r="J79" s="26" t="s">
        <v>3321</v>
      </c>
      <c r="K79" s="26" t="s">
        <v>3404</v>
      </c>
    </row>
    <row r="80" ht="27" customHeight="1" spans="1:11">
      <c r="A80" s="23" t="s">
        <v>3431</v>
      </c>
      <c r="B80" s="25">
        <v>532000000</v>
      </c>
      <c r="C80" s="26" t="s">
        <v>3394</v>
      </c>
      <c r="D80" s="26" t="s">
        <v>3310</v>
      </c>
      <c r="E80" s="26" t="s">
        <v>3311</v>
      </c>
      <c r="F80" s="26" t="s">
        <v>3408</v>
      </c>
      <c r="G80" s="26" t="s">
        <v>3292</v>
      </c>
      <c r="H80" s="26" t="s">
        <v>3318</v>
      </c>
      <c r="I80" s="26" t="s">
        <v>3300</v>
      </c>
      <c r="J80" s="26" t="s">
        <v>3295</v>
      </c>
      <c r="K80" s="26" t="s">
        <v>3404</v>
      </c>
    </row>
    <row r="81" ht="27" customHeight="1" spans="1:11">
      <c r="A81" s="23" t="s">
        <v>3434</v>
      </c>
      <c r="B81" s="25">
        <v>125000000</v>
      </c>
      <c r="C81" s="26" t="s">
        <v>3410</v>
      </c>
      <c r="D81" s="26" t="s">
        <v>3289</v>
      </c>
      <c r="E81" s="26" t="s">
        <v>3290</v>
      </c>
      <c r="F81" s="26" t="s">
        <v>3435</v>
      </c>
      <c r="G81" s="26" t="s">
        <v>3328</v>
      </c>
      <c r="H81" s="26" t="s">
        <v>3412</v>
      </c>
      <c r="I81" s="26" t="s">
        <v>3397</v>
      </c>
      <c r="J81" s="26" t="s">
        <v>3295</v>
      </c>
      <c r="K81" s="26" t="s">
        <v>3404</v>
      </c>
    </row>
    <row r="82" ht="27" customHeight="1" spans="1:11">
      <c r="A82" s="23" t="s">
        <v>3434</v>
      </c>
      <c r="B82" s="25">
        <v>125000000</v>
      </c>
      <c r="C82" s="26" t="s">
        <v>3410</v>
      </c>
      <c r="D82" s="26" t="s">
        <v>3289</v>
      </c>
      <c r="E82" s="26" t="s">
        <v>3290</v>
      </c>
      <c r="F82" s="26" t="s">
        <v>3436</v>
      </c>
      <c r="G82" s="26" t="s">
        <v>3328</v>
      </c>
      <c r="H82" s="26" t="s">
        <v>3414</v>
      </c>
      <c r="I82" s="26" t="s">
        <v>3397</v>
      </c>
      <c r="J82" s="26" t="s">
        <v>3295</v>
      </c>
      <c r="K82" s="26" t="s">
        <v>3404</v>
      </c>
    </row>
    <row r="83" ht="27" customHeight="1" spans="1:11">
      <c r="A83" s="23" t="s">
        <v>3434</v>
      </c>
      <c r="B83" s="25">
        <v>125000000</v>
      </c>
      <c r="C83" s="26" t="s">
        <v>3410</v>
      </c>
      <c r="D83" s="26" t="s">
        <v>3289</v>
      </c>
      <c r="E83" s="26" t="s">
        <v>3302</v>
      </c>
      <c r="F83" s="26" t="s">
        <v>3403</v>
      </c>
      <c r="G83" s="26" t="s">
        <v>3328</v>
      </c>
      <c r="H83" s="26" t="s">
        <v>3299</v>
      </c>
      <c r="I83" s="26" t="s">
        <v>3300</v>
      </c>
      <c r="J83" s="26" t="s">
        <v>3295</v>
      </c>
      <c r="K83" s="26" t="s">
        <v>3404</v>
      </c>
    </row>
    <row r="84" ht="27" customHeight="1" spans="1:11">
      <c r="A84" s="23" t="s">
        <v>3434</v>
      </c>
      <c r="B84" s="25">
        <v>125000000</v>
      </c>
      <c r="C84" s="26" t="s">
        <v>3410</v>
      </c>
      <c r="D84" s="26" t="s">
        <v>3305</v>
      </c>
      <c r="E84" s="26" t="s">
        <v>3306</v>
      </c>
      <c r="F84" s="26" t="s">
        <v>3416</v>
      </c>
      <c r="G84" s="26" t="s">
        <v>3328</v>
      </c>
      <c r="H84" s="26" t="s">
        <v>3437</v>
      </c>
      <c r="I84" s="26"/>
      <c r="J84" s="26" t="s">
        <v>3321</v>
      </c>
      <c r="K84" s="26" t="s">
        <v>3404</v>
      </c>
    </row>
    <row r="85" ht="27" customHeight="1" spans="1:11">
      <c r="A85" s="23" t="s">
        <v>3434</v>
      </c>
      <c r="B85" s="25">
        <v>125000000</v>
      </c>
      <c r="C85" s="26" t="s">
        <v>3410</v>
      </c>
      <c r="D85" s="26" t="s">
        <v>3310</v>
      </c>
      <c r="E85" s="26" t="s">
        <v>3311</v>
      </c>
      <c r="F85" s="26" t="s">
        <v>3438</v>
      </c>
      <c r="G85" s="26" t="s">
        <v>3292</v>
      </c>
      <c r="H85" s="26" t="s">
        <v>3318</v>
      </c>
      <c r="I85" s="26" t="s">
        <v>3300</v>
      </c>
      <c r="J85" s="26" t="s">
        <v>3295</v>
      </c>
      <c r="K85" s="26" t="s">
        <v>3404</v>
      </c>
    </row>
    <row r="86" ht="27" customHeight="1" spans="1:11">
      <c r="A86" s="23" t="s">
        <v>3439</v>
      </c>
      <c r="B86" s="23"/>
      <c r="C86" s="23"/>
      <c r="D86" s="23"/>
      <c r="E86" s="23"/>
      <c r="F86" s="23"/>
      <c r="G86" s="23"/>
      <c r="H86" s="23"/>
      <c r="I86" s="23"/>
      <c r="J86" s="23"/>
      <c r="K86" s="23"/>
    </row>
    <row r="87" ht="27" customHeight="1" spans="1:11">
      <c r="A87" s="24" t="s">
        <v>3440</v>
      </c>
      <c r="B87" s="23"/>
      <c r="C87" s="23"/>
      <c r="D87" s="23"/>
      <c r="E87" s="23"/>
      <c r="F87" s="23"/>
      <c r="G87" s="23"/>
      <c r="H87" s="23"/>
      <c r="I87" s="23"/>
      <c r="J87" s="23"/>
      <c r="K87" s="23"/>
    </row>
    <row r="88" ht="27" customHeight="1" spans="1:11">
      <c r="A88" s="27" t="s">
        <v>3440</v>
      </c>
      <c r="B88" s="23"/>
      <c r="C88" s="23"/>
      <c r="D88" s="23"/>
      <c r="E88" s="23"/>
      <c r="F88" s="23"/>
      <c r="G88" s="23"/>
      <c r="H88" s="23"/>
      <c r="I88" s="23"/>
      <c r="J88" s="23"/>
      <c r="K88" s="23"/>
    </row>
    <row r="89" ht="27" customHeight="1" spans="1:11">
      <c r="A89" s="23" t="s">
        <v>3441</v>
      </c>
      <c r="B89" s="25">
        <v>14688000</v>
      </c>
      <c r="C89" s="26" t="s">
        <v>3442</v>
      </c>
      <c r="D89" s="26" t="s">
        <v>3289</v>
      </c>
      <c r="E89" s="26" t="s">
        <v>3290</v>
      </c>
      <c r="F89" s="26" t="s">
        <v>3443</v>
      </c>
      <c r="G89" s="26" t="s">
        <v>3328</v>
      </c>
      <c r="H89" s="26" t="s">
        <v>3444</v>
      </c>
      <c r="I89" s="26" t="s">
        <v>3387</v>
      </c>
      <c r="J89" s="26" t="s">
        <v>3295</v>
      </c>
      <c r="K89" s="26" t="s">
        <v>3445</v>
      </c>
    </row>
    <row r="90" ht="27" customHeight="1" spans="1:11">
      <c r="A90" s="23" t="s">
        <v>3441</v>
      </c>
      <c r="B90" s="25">
        <v>14688000</v>
      </c>
      <c r="C90" s="26" t="s">
        <v>3446</v>
      </c>
      <c r="D90" s="26" t="s">
        <v>3305</v>
      </c>
      <c r="E90" s="26" t="s">
        <v>3306</v>
      </c>
      <c r="F90" s="26" t="s">
        <v>3447</v>
      </c>
      <c r="G90" s="26" t="s">
        <v>3328</v>
      </c>
      <c r="H90" s="26" t="s">
        <v>3293</v>
      </c>
      <c r="I90" s="26" t="s">
        <v>3407</v>
      </c>
      <c r="J90" s="26" t="s">
        <v>3295</v>
      </c>
      <c r="K90" s="26" t="s">
        <v>3448</v>
      </c>
    </row>
    <row r="91" ht="27" customHeight="1" spans="1:11">
      <c r="A91" s="23" t="s">
        <v>3441</v>
      </c>
      <c r="B91" s="25">
        <v>14688000</v>
      </c>
      <c r="C91" s="26" t="s">
        <v>3446</v>
      </c>
      <c r="D91" s="26" t="s">
        <v>3310</v>
      </c>
      <c r="E91" s="26" t="s">
        <v>3311</v>
      </c>
      <c r="F91" s="26" t="s">
        <v>3311</v>
      </c>
      <c r="G91" s="26" t="s">
        <v>3292</v>
      </c>
      <c r="H91" s="26" t="s">
        <v>3318</v>
      </c>
      <c r="I91" s="26" t="s">
        <v>3300</v>
      </c>
      <c r="J91" s="26" t="s">
        <v>3295</v>
      </c>
      <c r="K91" s="26" t="s">
        <v>3449</v>
      </c>
    </row>
    <row r="92" ht="27" customHeight="1" spans="1:11">
      <c r="A92" s="23" t="s">
        <v>3450</v>
      </c>
      <c r="B92" s="25">
        <v>6000000</v>
      </c>
      <c r="C92" s="26" t="s">
        <v>3451</v>
      </c>
      <c r="D92" s="26" t="s">
        <v>3289</v>
      </c>
      <c r="E92" s="26" t="s">
        <v>3290</v>
      </c>
      <c r="F92" s="26" t="s">
        <v>3452</v>
      </c>
      <c r="G92" s="26" t="s">
        <v>3292</v>
      </c>
      <c r="H92" s="26" t="s">
        <v>3318</v>
      </c>
      <c r="I92" s="26" t="s">
        <v>3300</v>
      </c>
      <c r="J92" s="26" t="s">
        <v>3295</v>
      </c>
      <c r="K92" s="26" t="s">
        <v>3453</v>
      </c>
    </row>
    <row r="93" ht="27" customHeight="1" spans="1:11">
      <c r="A93" s="23" t="s">
        <v>3450</v>
      </c>
      <c r="B93" s="25">
        <v>6000000</v>
      </c>
      <c r="C93" s="26" t="s">
        <v>3451</v>
      </c>
      <c r="D93" s="26" t="s">
        <v>3305</v>
      </c>
      <c r="E93" s="26" t="s">
        <v>3454</v>
      </c>
      <c r="F93" s="26" t="s">
        <v>3455</v>
      </c>
      <c r="G93" s="26" t="s">
        <v>3292</v>
      </c>
      <c r="H93" s="26" t="s">
        <v>3318</v>
      </c>
      <c r="I93" s="26" t="s">
        <v>3300</v>
      </c>
      <c r="J93" s="26" t="s">
        <v>3295</v>
      </c>
      <c r="K93" s="26" t="s">
        <v>3456</v>
      </c>
    </row>
    <row r="94" ht="27" customHeight="1" spans="1:11">
      <c r="A94" s="23" t="s">
        <v>3450</v>
      </c>
      <c r="B94" s="25">
        <v>6000000</v>
      </c>
      <c r="C94" s="26" t="s">
        <v>3451</v>
      </c>
      <c r="D94" s="26" t="s">
        <v>3310</v>
      </c>
      <c r="E94" s="26" t="s">
        <v>3311</v>
      </c>
      <c r="F94" s="26" t="s">
        <v>3457</v>
      </c>
      <c r="G94" s="26" t="s">
        <v>3292</v>
      </c>
      <c r="H94" s="26" t="s">
        <v>3318</v>
      </c>
      <c r="I94" s="26" t="s">
        <v>3300</v>
      </c>
      <c r="J94" s="26" t="s">
        <v>3295</v>
      </c>
      <c r="K94" s="26" t="s">
        <v>3458</v>
      </c>
    </row>
    <row r="95" ht="27" customHeight="1" spans="1:11">
      <c r="A95" s="24" t="s">
        <v>3459</v>
      </c>
      <c r="B95" s="23"/>
      <c r="C95" s="23"/>
      <c r="D95" s="23"/>
      <c r="E95" s="23"/>
      <c r="F95" s="23"/>
      <c r="G95" s="23"/>
      <c r="H95" s="23"/>
      <c r="I95" s="23"/>
      <c r="J95" s="23"/>
      <c r="K95" s="23"/>
    </row>
    <row r="96" ht="27" customHeight="1" spans="1:11">
      <c r="A96" s="27" t="s">
        <v>3459</v>
      </c>
      <c r="B96" s="23"/>
      <c r="C96" s="23"/>
      <c r="D96" s="23"/>
      <c r="E96" s="23"/>
      <c r="F96" s="23"/>
      <c r="G96" s="23"/>
      <c r="H96" s="23"/>
      <c r="I96" s="23"/>
      <c r="J96" s="23"/>
      <c r="K96" s="23"/>
    </row>
    <row r="97" ht="27" customHeight="1" spans="1:11">
      <c r="A97" s="23" t="s">
        <v>3441</v>
      </c>
      <c r="B97" s="25">
        <v>7104000</v>
      </c>
      <c r="C97" s="26" t="s">
        <v>3460</v>
      </c>
      <c r="D97" s="26" t="s">
        <v>3289</v>
      </c>
      <c r="E97" s="26" t="s">
        <v>3290</v>
      </c>
      <c r="F97" s="26" t="s">
        <v>3461</v>
      </c>
      <c r="G97" s="26" t="s">
        <v>3292</v>
      </c>
      <c r="H97" s="26" t="s">
        <v>3318</v>
      </c>
      <c r="I97" s="26" t="s">
        <v>3300</v>
      </c>
      <c r="J97" s="26" t="s">
        <v>3321</v>
      </c>
      <c r="K97" s="26" t="s">
        <v>3462</v>
      </c>
    </row>
    <row r="98" ht="27" customHeight="1" spans="1:11">
      <c r="A98" s="23" t="s">
        <v>3441</v>
      </c>
      <c r="B98" s="25">
        <v>7104000</v>
      </c>
      <c r="C98" s="26" t="s">
        <v>3460</v>
      </c>
      <c r="D98" s="26" t="s">
        <v>3289</v>
      </c>
      <c r="E98" s="26" t="s">
        <v>3297</v>
      </c>
      <c r="F98" s="26" t="s">
        <v>3463</v>
      </c>
      <c r="G98" s="26" t="s">
        <v>3292</v>
      </c>
      <c r="H98" s="26" t="s">
        <v>3318</v>
      </c>
      <c r="I98" s="26" t="s">
        <v>3300</v>
      </c>
      <c r="J98" s="26" t="s">
        <v>3321</v>
      </c>
      <c r="K98" s="26" t="s">
        <v>3464</v>
      </c>
    </row>
    <row r="99" ht="27" customHeight="1" spans="1:11">
      <c r="A99" s="23" t="s">
        <v>3441</v>
      </c>
      <c r="B99" s="25">
        <v>7104000</v>
      </c>
      <c r="C99" s="26" t="s">
        <v>3460</v>
      </c>
      <c r="D99" s="26" t="s">
        <v>3305</v>
      </c>
      <c r="E99" s="26" t="s">
        <v>3306</v>
      </c>
      <c r="F99" s="26" t="s">
        <v>3465</v>
      </c>
      <c r="G99" s="26" t="s">
        <v>3350</v>
      </c>
      <c r="H99" s="26" t="s">
        <v>3466</v>
      </c>
      <c r="I99" s="26" t="s">
        <v>3300</v>
      </c>
      <c r="J99" s="26" t="s">
        <v>3321</v>
      </c>
      <c r="K99" s="26" t="s">
        <v>3465</v>
      </c>
    </row>
    <row r="100" ht="27" customHeight="1" spans="1:11">
      <c r="A100" s="23" t="s">
        <v>3441</v>
      </c>
      <c r="B100" s="25">
        <v>7104000</v>
      </c>
      <c r="C100" s="26" t="s">
        <v>3460</v>
      </c>
      <c r="D100" s="26" t="s">
        <v>3310</v>
      </c>
      <c r="E100" s="26" t="s">
        <v>3311</v>
      </c>
      <c r="F100" s="26" t="s">
        <v>3467</v>
      </c>
      <c r="G100" s="26" t="s">
        <v>3292</v>
      </c>
      <c r="H100" s="26" t="s">
        <v>3318</v>
      </c>
      <c r="I100" s="26" t="s">
        <v>3300</v>
      </c>
      <c r="J100" s="26" t="s">
        <v>3321</v>
      </c>
      <c r="K100" s="26" t="s">
        <v>3468</v>
      </c>
    </row>
    <row r="101" ht="27" customHeight="1" spans="1:11">
      <c r="A101" s="23" t="s">
        <v>3469</v>
      </c>
      <c r="B101" s="25">
        <v>10000000</v>
      </c>
      <c r="C101" s="26" t="s">
        <v>3470</v>
      </c>
      <c r="D101" s="26" t="s">
        <v>3289</v>
      </c>
      <c r="E101" s="26" t="s">
        <v>3290</v>
      </c>
      <c r="F101" s="26" t="s">
        <v>3471</v>
      </c>
      <c r="G101" s="26"/>
      <c r="H101" s="26" t="s">
        <v>3472</v>
      </c>
      <c r="I101" s="26" t="s">
        <v>3300</v>
      </c>
      <c r="J101" s="26" t="s">
        <v>3321</v>
      </c>
      <c r="K101" s="26" t="s">
        <v>3473</v>
      </c>
    </row>
    <row r="102" ht="27" customHeight="1" spans="1:11">
      <c r="A102" s="23" t="s">
        <v>3469</v>
      </c>
      <c r="B102" s="25">
        <v>10000000</v>
      </c>
      <c r="C102" s="26" t="s">
        <v>3470</v>
      </c>
      <c r="D102" s="26" t="s">
        <v>3289</v>
      </c>
      <c r="E102" s="26" t="s">
        <v>3297</v>
      </c>
      <c r="F102" s="26" t="s">
        <v>3474</v>
      </c>
      <c r="G102" s="26"/>
      <c r="H102" s="26" t="s">
        <v>3318</v>
      </c>
      <c r="I102" s="26" t="s">
        <v>3300</v>
      </c>
      <c r="J102" s="26" t="s">
        <v>3321</v>
      </c>
      <c r="K102" s="26" t="s">
        <v>3474</v>
      </c>
    </row>
    <row r="103" ht="27" customHeight="1" spans="1:11">
      <c r="A103" s="23" t="s">
        <v>3469</v>
      </c>
      <c r="B103" s="25">
        <v>10000000</v>
      </c>
      <c r="C103" s="26" t="s">
        <v>3470</v>
      </c>
      <c r="D103" s="26" t="s">
        <v>3289</v>
      </c>
      <c r="E103" s="26" t="s">
        <v>3302</v>
      </c>
      <c r="F103" s="26" t="s">
        <v>3475</v>
      </c>
      <c r="G103" s="26"/>
      <c r="H103" s="26" t="s">
        <v>3476</v>
      </c>
      <c r="I103" s="26" t="s">
        <v>3300</v>
      </c>
      <c r="J103" s="26" t="s">
        <v>3321</v>
      </c>
      <c r="K103" s="26" t="s">
        <v>3477</v>
      </c>
    </row>
    <row r="104" ht="27" customHeight="1" spans="1:11">
      <c r="A104" s="23" t="s">
        <v>3469</v>
      </c>
      <c r="B104" s="25">
        <v>10000000</v>
      </c>
      <c r="C104" s="26" t="s">
        <v>3470</v>
      </c>
      <c r="D104" s="26" t="s">
        <v>3305</v>
      </c>
      <c r="E104" s="26" t="s">
        <v>3306</v>
      </c>
      <c r="F104" s="26" t="s">
        <v>3465</v>
      </c>
      <c r="G104" s="26"/>
      <c r="H104" s="26" t="s">
        <v>3359</v>
      </c>
      <c r="I104" s="26" t="s">
        <v>3300</v>
      </c>
      <c r="J104" s="26" t="s">
        <v>3321</v>
      </c>
      <c r="K104" s="26" t="s">
        <v>3478</v>
      </c>
    </row>
    <row r="105" ht="27" customHeight="1" spans="1:11">
      <c r="A105" s="23" t="s">
        <v>3469</v>
      </c>
      <c r="B105" s="25">
        <v>10000000</v>
      </c>
      <c r="C105" s="26" t="s">
        <v>3470</v>
      </c>
      <c r="D105" s="26" t="s">
        <v>3305</v>
      </c>
      <c r="E105" s="26" t="s">
        <v>3366</v>
      </c>
      <c r="F105" s="26" t="s">
        <v>3479</v>
      </c>
      <c r="G105" s="26"/>
      <c r="H105" s="26" t="s">
        <v>3476</v>
      </c>
      <c r="I105" s="26" t="s">
        <v>3300</v>
      </c>
      <c r="J105" s="26" t="s">
        <v>3321</v>
      </c>
      <c r="K105" s="26" t="s">
        <v>3479</v>
      </c>
    </row>
    <row r="106" ht="27" customHeight="1" spans="1:11">
      <c r="A106" s="23" t="s">
        <v>3469</v>
      </c>
      <c r="B106" s="25">
        <v>10000000</v>
      </c>
      <c r="C106" s="26" t="s">
        <v>3470</v>
      </c>
      <c r="D106" s="26" t="s">
        <v>3310</v>
      </c>
      <c r="E106" s="26" t="s">
        <v>3311</v>
      </c>
      <c r="F106" s="26" t="s">
        <v>3480</v>
      </c>
      <c r="G106" s="26"/>
      <c r="H106" s="26" t="s">
        <v>3318</v>
      </c>
      <c r="I106" s="26" t="s">
        <v>3300</v>
      </c>
      <c r="J106" s="26" t="s">
        <v>3321</v>
      </c>
      <c r="K106" s="26" t="s">
        <v>3481</v>
      </c>
    </row>
    <row r="107" ht="27" customHeight="1" spans="1:11">
      <c r="A107" s="24" t="s">
        <v>3482</v>
      </c>
      <c r="B107" s="23"/>
      <c r="C107" s="23"/>
      <c r="D107" s="23"/>
      <c r="E107" s="23"/>
      <c r="F107" s="23"/>
      <c r="G107" s="23"/>
      <c r="H107" s="23"/>
      <c r="I107" s="23"/>
      <c r="J107" s="23"/>
      <c r="K107" s="23"/>
    </row>
    <row r="108" ht="27" customHeight="1" spans="1:11">
      <c r="A108" s="27" t="s">
        <v>3482</v>
      </c>
      <c r="B108" s="23"/>
      <c r="C108" s="23"/>
      <c r="D108" s="23"/>
      <c r="E108" s="23"/>
      <c r="F108" s="23"/>
      <c r="G108" s="23"/>
      <c r="H108" s="23"/>
      <c r="I108" s="23"/>
      <c r="J108" s="23"/>
      <c r="K108" s="23"/>
    </row>
    <row r="109" ht="27" customHeight="1" spans="1:11">
      <c r="A109" s="23" t="s">
        <v>3483</v>
      </c>
      <c r="B109" s="25">
        <v>20000000</v>
      </c>
      <c r="C109" s="26" t="s">
        <v>3484</v>
      </c>
      <c r="D109" s="26" t="s">
        <v>3289</v>
      </c>
      <c r="E109" s="26" t="s">
        <v>3290</v>
      </c>
      <c r="F109" s="26" t="s">
        <v>3485</v>
      </c>
      <c r="G109" s="26" t="s">
        <v>3292</v>
      </c>
      <c r="H109" s="26" t="s">
        <v>3476</v>
      </c>
      <c r="I109" s="26" t="s">
        <v>3300</v>
      </c>
      <c r="J109" s="26" t="s">
        <v>3295</v>
      </c>
      <c r="K109" s="26" t="s">
        <v>3486</v>
      </c>
    </row>
    <row r="110" ht="27" customHeight="1" spans="1:11">
      <c r="A110" s="23" t="s">
        <v>3483</v>
      </c>
      <c r="B110" s="25">
        <v>20000000</v>
      </c>
      <c r="C110" s="26" t="s">
        <v>3484</v>
      </c>
      <c r="D110" s="26" t="s">
        <v>3289</v>
      </c>
      <c r="E110" s="26" t="s">
        <v>3290</v>
      </c>
      <c r="F110" s="26" t="s">
        <v>3485</v>
      </c>
      <c r="G110" s="26" t="s">
        <v>3292</v>
      </c>
      <c r="H110" s="26" t="s">
        <v>3476</v>
      </c>
      <c r="I110" s="26" t="s">
        <v>3300</v>
      </c>
      <c r="J110" s="26" t="s">
        <v>3295</v>
      </c>
      <c r="K110" s="26" t="s">
        <v>3486</v>
      </c>
    </row>
    <row r="111" ht="27" customHeight="1" spans="1:11">
      <c r="A111" s="23" t="s">
        <v>3483</v>
      </c>
      <c r="B111" s="25">
        <v>20000000</v>
      </c>
      <c r="C111" s="26" t="s">
        <v>3484</v>
      </c>
      <c r="D111" s="26" t="s">
        <v>3289</v>
      </c>
      <c r="E111" s="26" t="s">
        <v>3290</v>
      </c>
      <c r="F111" s="26" t="s">
        <v>3485</v>
      </c>
      <c r="G111" s="26" t="s">
        <v>3292</v>
      </c>
      <c r="H111" s="26" t="s">
        <v>3476</v>
      </c>
      <c r="I111" s="26" t="s">
        <v>3300</v>
      </c>
      <c r="J111" s="26" t="s">
        <v>3295</v>
      </c>
      <c r="K111" s="26" t="s">
        <v>3486</v>
      </c>
    </row>
    <row r="112" ht="27" customHeight="1" spans="1:11">
      <c r="A112" s="23" t="s">
        <v>3483</v>
      </c>
      <c r="B112" s="25">
        <v>20000000</v>
      </c>
      <c r="C112" s="26" t="s">
        <v>3484</v>
      </c>
      <c r="D112" s="26" t="s">
        <v>3289</v>
      </c>
      <c r="E112" s="26" t="s">
        <v>3290</v>
      </c>
      <c r="F112" s="26" t="s">
        <v>3487</v>
      </c>
      <c r="G112" s="26" t="s">
        <v>3328</v>
      </c>
      <c r="H112" s="26" t="s">
        <v>3488</v>
      </c>
      <c r="I112" s="26" t="s">
        <v>3489</v>
      </c>
      <c r="J112" s="26" t="s">
        <v>3295</v>
      </c>
      <c r="K112" s="26" t="s">
        <v>3486</v>
      </c>
    </row>
    <row r="113" ht="27" customHeight="1" spans="1:11">
      <c r="A113" s="23" t="s">
        <v>3483</v>
      </c>
      <c r="B113" s="25">
        <v>20000000</v>
      </c>
      <c r="C113" s="26" t="s">
        <v>3484</v>
      </c>
      <c r="D113" s="26" t="s">
        <v>3289</v>
      </c>
      <c r="E113" s="26" t="s">
        <v>3290</v>
      </c>
      <c r="F113" s="26" t="s">
        <v>3487</v>
      </c>
      <c r="G113" s="26" t="s">
        <v>3328</v>
      </c>
      <c r="H113" s="26" t="s">
        <v>3488</v>
      </c>
      <c r="I113" s="26" t="s">
        <v>3489</v>
      </c>
      <c r="J113" s="26" t="s">
        <v>3295</v>
      </c>
      <c r="K113" s="26" t="s">
        <v>3486</v>
      </c>
    </row>
    <row r="114" ht="27" customHeight="1" spans="1:11">
      <c r="A114" s="23" t="s">
        <v>3483</v>
      </c>
      <c r="B114" s="25">
        <v>20000000</v>
      </c>
      <c r="C114" s="26" t="s">
        <v>3484</v>
      </c>
      <c r="D114" s="26" t="s">
        <v>3289</v>
      </c>
      <c r="E114" s="26" t="s">
        <v>3290</v>
      </c>
      <c r="F114" s="26" t="s">
        <v>3487</v>
      </c>
      <c r="G114" s="26" t="s">
        <v>3328</v>
      </c>
      <c r="H114" s="26" t="s">
        <v>3488</v>
      </c>
      <c r="I114" s="26" t="s">
        <v>3489</v>
      </c>
      <c r="J114" s="26" t="s">
        <v>3295</v>
      </c>
      <c r="K114" s="26" t="s">
        <v>3486</v>
      </c>
    </row>
    <row r="115" ht="27" customHeight="1" spans="1:11">
      <c r="A115" s="23" t="s">
        <v>3483</v>
      </c>
      <c r="B115" s="25">
        <v>20000000</v>
      </c>
      <c r="C115" s="26" t="s">
        <v>3484</v>
      </c>
      <c r="D115" s="26" t="s">
        <v>3305</v>
      </c>
      <c r="E115" s="26" t="s">
        <v>3306</v>
      </c>
      <c r="F115" s="26" t="s">
        <v>3490</v>
      </c>
      <c r="G115" s="26" t="s">
        <v>3292</v>
      </c>
      <c r="H115" s="26" t="s">
        <v>3318</v>
      </c>
      <c r="I115" s="26" t="s">
        <v>3300</v>
      </c>
      <c r="J115" s="26" t="s">
        <v>3295</v>
      </c>
      <c r="K115" s="26" t="s">
        <v>3486</v>
      </c>
    </row>
    <row r="116" ht="27" customHeight="1" spans="1:11">
      <c r="A116" s="23" t="s">
        <v>3483</v>
      </c>
      <c r="B116" s="25">
        <v>20000000</v>
      </c>
      <c r="C116" s="26" t="s">
        <v>3484</v>
      </c>
      <c r="D116" s="26" t="s">
        <v>3305</v>
      </c>
      <c r="E116" s="26" t="s">
        <v>3306</v>
      </c>
      <c r="F116" s="26" t="s">
        <v>3490</v>
      </c>
      <c r="G116" s="26" t="s">
        <v>3292</v>
      </c>
      <c r="H116" s="26" t="s">
        <v>3318</v>
      </c>
      <c r="I116" s="26" t="s">
        <v>3300</v>
      </c>
      <c r="J116" s="26" t="s">
        <v>3295</v>
      </c>
      <c r="K116" s="26" t="s">
        <v>3486</v>
      </c>
    </row>
    <row r="117" ht="27" customHeight="1" spans="1:11">
      <c r="A117" s="23" t="s">
        <v>3483</v>
      </c>
      <c r="B117" s="25">
        <v>20000000</v>
      </c>
      <c r="C117" s="26" t="s">
        <v>3484</v>
      </c>
      <c r="D117" s="26" t="s">
        <v>3305</v>
      </c>
      <c r="E117" s="26" t="s">
        <v>3306</v>
      </c>
      <c r="F117" s="26" t="s">
        <v>3490</v>
      </c>
      <c r="G117" s="26" t="s">
        <v>3292</v>
      </c>
      <c r="H117" s="26" t="s">
        <v>3318</v>
      </c>
      <c r="I117" s="26" t="s">
        <v>3300</v>
      </c>
      <c r="J117" s="26" t="s">
        <v>3295</v>
      </c>
      <c r="K117" s="26" t="s">
        <v>3486</v>
      </c>
    </row>
    <row r="118" ht="27" customHeight="1" spans="1:11">
      <c r="A118" s="23" t="s">
        <v>3483</v>
      </c>
      <c r="B118" s="25">
        <v>20000000</v>
      </c>
      <c r="C118" s="26" t="s">
        <v>3484</v>
      </c>
      <c r="D118" s="26" t="s">
        <v>3310</v>
      </c>
      <c r="E118" s="26" t="s">
        <v>3311</v>
      </c>
      <c r="F118" s="26" t="s">
        <v>3491</v>
      </c>
      <c r="G118" s="26" t="s">
        <v>3292</v>
      </c>
      <c r="H118" s="26" t="s">
        <v>3318</v>
      </c>
      <c r="I118" s="26" t="s">
        <v>3300</v>
      </c>
      <c r="J118" s="26" t="s">
        <v>3295</v>
      </c>
      <c r="K118" s="26" t="s">
        <v>3486</v>
      </c>
    </row>
    <row r="119" ht="27" customHeight="1" spans="1:11">
      <c r="A119" s="23" t="s">
        <v>3483</v>
      </c>
      <c r="B119" s="25">
        <v>20000000</v>
      </c>
      <c r="C119" s="26" t="s">
        <v>3484</v>
      </c>
      <c r="D119" s="26" t="s">
        <v>3310</v>
      </c>
      <c r="E119" s="26" t="s">
        <v>3311</v>
      </c>
      <c r="F119" s="26" t="s">
        <v>3491</v>
      </c>
      <c r="G119" s="26" t="s">
        <v>3292</v>
      </c>
      <c r="H119" s="26" t="s">
        <v>3318</v>
      </c>
      <c r="I119" s="26" t="s">
        <v>3300</v>
      </c>
      <c r="J119" s="26" t="s">
        <v>3295</v>
      </c>
      <c r="K119" s="26" t="s">
        <v>3486</v>
      </c>
    </row>
    <row r="120" ht="27" customHeight="1" spans="1:11">
      <c r="A120" s="23" t="s">
        <v>3483</v>
      </c>
      <c r="B120" s="25">
        <v>20000000</v>
      </c>
      <c r="C120" s="26" t="s">
        <v>3484</v>
      </c>
      <c r="D120" s="26" t="s">
        <v>3310</v>
      </c>
      <c r="E120" s="26" t="s">
        <v>3311</v>
      </c>
      <c r="F120" s="26" t="s">
        <v>3491</v>
      </c>
      <c r="G120" s="26" t="s">
        <v>3292</v>
      </c>
      <c r="H120" s="26" t="s">
        <v>3318</v>
      </c>
      <c r="I120" s="26" t="s">
        <v>3300</v>
      </c>
      <c r="J120" s="26" t="s">
        <v>3295</v>
      </c>
      <c r="K120" s="26" t="s">
        <v>3486</v>
      </c>
    </row>
    <row r="121" ht="27" customHeight="1" spans="1:11">
      <c r="A121" s="23" t="s">
        <v>3492</v>
      </c>
      <c r="B121" s="23"/>
      <c r="C121" s="23"/>
      <c r="D121" s="23"/>
      <c r="E121" s="23"/>
      <c r="F121" s="23"/>
      <c r="G121" s="23"/>
      <c r="H121" s="23"/>
      <c r="I121" s="23"/>
      <c r="J121" s="23"/>
      <c r="K121" s="23"/>
    </row>
    <row r="122" ht="27" customHeight="1" spans="1:11">
      <c r="A122" s="24" t="s">
        <v>3493</v>
      </c>
      <c r="B122" s="23"/>
      <c r="C122" s="23"/>
      <c r="D122" s="23"/>
      <c r="E122" s="23"/>
      <c r="F122" s="23"/>
      <c r="G122" s="23"/>
      <c r="H122" s="23"/>
      <c r="I122" s="23"/>
      <c r="J122" s="23"/>
      <c r="K122" s="23"/>
    </row>
    <row r="123" ht="27" customHeight="1" spans="1:11">
      <c r="A123" s="27" t="s">
        <v>3493</v>
      </c>
      <c r="B123" s="23"/>
      <c r="C123" s="23"/>
      <c r="D123" s="23"/>
      <c r="E123" s="23"/>
      <c r="F123" s="23"/>
      <c r="G123" s="23"/>
      <c r="H123" s="23"/>
      <c r="I123" s="23"/>
      <c r="J123" s="23"/>
      <c r="K123" s="23"/>
    </row>
    <row r="124" ht="27" customHeight="1" spans="1:11">
      <c r="A124" s="23" t="s">
        <v>3494</v>
      </c>
      <c r="B124" s="25">
        <v>10145000</v>
      </c>
      <c r="C124" s="26" t="s">
        <v>3495</v>
      </c>
      <c r="D124" s="26" t="s">
        <v>3289</v>
      </c>
      <c r="E124" s="26" t="s">
        <v>3496</v>
      </c>
      <c r="F124" s="26" t="s">
        <v>3497</v>
      </c>
      <c r="G124" s="26"/>
      <c r="H124" s="26" t="s">
        <v>3498</v>
      </c>
      <c r="I124" s="26" t="s">
        <v>3499</v>
      </c>
      <c r="J124" s="26" t="s">
        <v>3295</v>
      </c>
      <c r="K124" s="26" t="s">
        <v>3500</v>
      </c>
    </row>
    <row r="125" ht="27" customHeight="1" spans="1:11">
      <c r="A125" s="23" t="s">
        <v>3494</v>
      </c>
      <c r="B125" s="25">
        <v>10145000</v>
      </c>
      <c r="C125" s="26" t="s">
        <v>3501</v>
      </c>
      <c r="D125" s="26" t="s">
        <v>3305</v>
      </c>
      <c r="E125" s="26" t="s">
        <v>3306</v>
      </c>
      <c r="F125" s="26" t="s">
        <v>3502</v>
      </c>
      <c r="G125" s="26"/>
      <c r="H125" s="26" t="s">
        <v>3503</v>
      </c>
      <c r="I125" s="26" t="s">
        <v>3407</v>
      </c>
      <c r="J125" s="26" t="s">
        <v>3295</v>
      </c>
      <c r="K125" s="26" t="s">
        <v>3500</v>
      </c>
    </row>
    <row r="126" ht="27" customHeight="1" spans="1:11">
      <c r="A126" s="23" t="s">
        <v>3494</v>
      </c>
      <c r="B126" s="25">
        <v>10145000</v>
      </c>
      <c r="C126" s="26" t="s">
        <v>3501</v>
      </c>
      <c r="D126" s="26" t="s">
        <v>3310</v>
      </c>
      <c r="E126" s="26" t="s">
        <v>3311</v>
      </c>
      <c r="F126" s="26" t="s">
        <v>3504</v>
      </c>
      <c r="G126" s="26"/>
      <c r="H126" s="26" t="s">
        <v>3476</v>
      </c>
      <c r="I126" s="26" t="s">
        <v>3300</v>
      </c>
      <c r="J126" s="26" t="s">
        <v>3295</v>
      </c>
      <c r="K126" s="26" t="s">
        <v>3500</v>
      </c>
    </row>
    <row r="127" ht="27" customHeight="1" spans="1:11">
      <c r="A127" s="27" t="s">
        <v>3505</v>
      </c>
      <c r="B127" s="23"/>
      <c r="C127" s="23"/>
      <c r="D127" s="23"/>
      <c r="E127" s="23"/>
      <c r="F127" s="23"/>
      <c r="G127" s="23"/>
      <c r="H127" s="23"/>
      <c r="I127" s="23"/>
      <c r="J127" s="23"/>
      <c r="K127" s="23"/>
    </row>
    <row r="128" ht="27" customHeight="1" spans="1:11">
      <c r="A128" s="23" t="s">
        <v>3506</v>
      </c>
      <c r="B128" s="25">
        <v>6000000</v>
      </c>
      <c r="C128" s="26" t="s">
        <v>3507</v>
      </c>
      <c r="D128" s="26" t="s">
        <v>3289</v>
      </c>
      <c r="E128" s="26" t="s">
        <v>3290</v>
      </c>
      <c r="F128" s="26" t="s">
        <v>3508</v>
      </c>
      <c r="G128" s="26" t="s">
        <v>3292</v>
      </c>
      <c r="H128" s="26" t="s">
        <v>3308</v>
      </c>
      <c r="I128" s="26" t="s">
        <v>3300</v>
      </c>
      <c r="J128" s="26" t="s">
        <v>3295</v>
      </c>
      <c r="K128" s="26" t="s">
        <v>3509</v>
      </c>
    </row>
    <row r="129" ht="27" customHeight="1" spans="1:11">
      <c r="A129" s="23" t="s">
        <v>3506</v>
      </c>
      <c r="B129" s="25">
        <v>6000000</v>
      </c>
      <c r="C129" s="26" t="s">
        <v>3507</v>
      </c>
      <c r="D129" s="26" t="s">
        <v>3289</v>
      </c>
      <c r="E129" s="26" t="s">
        <v>3297</v>
      </c>
      <c r="F129" s="26" t="s">
        <v>3510</v>
      </c>
      <c r="G129" s="26" t="s">
        <v>3292</v>
      </c>
      <c r="H129" s="26" t="s">
        <v>3308</v>
      </c>
      <c r="I129" s="26" t="s">
        <v>3300</v>
      </c>
      <c r="J129" s="26" t="s">
        <v>3295</v>
      </c>
      <c r="K129" s="26" t="s">
        <v>3511</v>
      </c>
    </row>
    <row r="130" ht="27" customHeight="1" spans="1:11">
      <c r="A130" s="23" t="s">
        <v>3506</v>
      </c>
      <c r="B130" s="25">
        <v>6000000</v>
      </c>
      <c r="C130" s="26" t="s">
        <v>3507</v>
      </c>
      <c r="D130" s="26" t="s">
        <v>3289</v>
      </c>
      <c r="E130" s="26" t="s">
        <v>3302</v>
      </c>
      <c r="F130" s="26" t="s">
        <v>3512</v>
      </c>
      <c r="G130" s="26" t="s">
        <v>3292</v>
      </c>
      <c r="H130" s="26" t="s">
        <v>3308</v>
      </c>
      <c r="I130" s="26" t="s">
        <v>3300</v>
      </c>
      <c r="J130" s="26" t="s">
        <v>3295</v>
      </c>
      <c r="K130" s="26" t="s">
        <v>3513</v>
      </c>
    </row>
    <row r="131" ht="27" customHeight="1" spans="1:11">
      <c r="A131" s="23" t="s">
        <v>3506</v>
      </c>
      <c r="B131" s="25">
        <v>6000000</v>
      </c>
      <c r="C131" s="26" t="s">
        <v>3507</v>
      </c>
      <c r="D131" s="26" t="s">
        <v>3305</v>
      </c>
      <c r="E131" s="26" t="s">
        <v>3306</v>
      </c>
      <c r="F131" s="26" t="s">
        <v>3514</v>
      </c>
      <c r="G131" s="26" t="s">
        <v>3292</v>
      </c>
      <c r="H131" s="26" t="s">
        <v>3308</v>
      </c>
      <c r="I131" s="26" t="s">
        <v>3300</v>
      </c>
      <c r="J131" s="26" t="s">
        <v>3295</v>
      </c>
      <c r="K131" s="26" t="s">
        <v>3515</v>
      </c>
    </row>
    <row r="132" ht="27" customHeight="1" spans="1:11">
      <c r="A132" s="23" t="s">
        <v>3506</v>
      </c>
      <c r="B132" s="25">
        <v>6000000</v>
      </c>
      <c r="C132" s="26" t="s">
        <v>3507</v>
      </c>
      <c r="D132" s="26" t="s">
        <v>3310</v>
      </c>
      <c r="E132" s="26" t="s">
        <v>3311</v>
      </c>
      <c r="F132" s="26" t="s">
        <v>3516</v>
      </c>
      <c r="G132" s="26" t="s">
        <v>3292</v>
      </c>
      <c r="H132" s="26" t="s">
        <v>3308</v>
      </c>
      <c r="I132" s="26" t="s">
        <v>3300</v>
      </c>
      <c r="J132" s="26" t="s">
        <v>3295</v>
      </c>
      <c r="K132" s="26" t="s">
        <v>3517</v>
      </c>
    </row>
    <row r="133" ht="27" customHeight="1" spans="1:11">
      <c r="A133" s="27" t="s">
        <v>3518</v>
      </c>
      <c r="B133" s="23"/>
      <c r="C133" s="23"/>
      <c r="D133" s="23"/>
      <c r="E133" s="23"/>
      <c r="F133" s="23"/>
      <c r="G133" s="23"/>
      <c r="H133" s="23"/>
      <c r="I133" s="23"/>
      <c r="J133" s="23"/>
      <c r="K133" s="23"/>
    </row>
    <row r="134" ht="27" customHeight="1" spans="1:11">
      <c r="A134" s="23" t="s">
        <v>3519</v>
      </c>
      <c r="B134" s="25">
        <v>9950000</v>
      </c>
      <c r="C134" s="26" t="s">
        <v>3520</v>
      </c>
      <c r="D134" s="26" t="s">
        <v>3289</v>
      </c>
      <c r="E134" s="26" t="s">
        <v>3297</v>
      </c>
      <c r="F134" s="26" t="s">
        <v>3521</v>
      </c>
      <c r="G134" s="26"/>
      <c r="H134" s="26" t="s">
        <v>3299</v>
      </c>
      <c r="I134" s="26" t="s">
        <v>3300</v>
      </c>
      <c r="J134" s="26" t="s">
        <v>3321</v>
      </c>
      <c r="K134" s="26" t="s">
        <v>3522</v>
      </c>
    </row>
    <row r="135" ht="27" customHeight="1" spans="1:11">
      <c r="A135" s="23" t="s">
        <v>3519</v>
      </c>
      <c r="B135" s="25">
        <v>9950000</v>
      </c>
      <c r="C135" s="26" t="s">
        <v>3520</v>
      </c>
      <c r="D135" s="26" t="s">
        <v>3289</v>
      </c>
      <c r="E135" s="26" t="s">
        <v>3302</v>
      </c>
      <c r="F135" s="26" t="s">
        <v>3523</v>
      </c>
      <c r="G135" s="26"/>
      <c r="H135" s="26" t="s">
        <v>3299</v>
      </c>
      <c r="I135" s="26" t="s">
        <v>3300</v>
      </c>
      <c r="J135" s="26" t="s">
        <v>3321</v>
      </c>
      <c r="K135" s="26" t="s">
        <v>3522</v>
      </c>
    </row>
    <row r="136" ht="27" customHeight="1" spans="1:11">
      <c r="A136" s="23" t="s">
        <v>3519</v>
      </c>
      <c r="B136" s="25">
        <v>9950000</v>
      </c>
      <c r="C136" s="26" t="s">
        <v>3520</v>
      </c>
      <c r="D136" s="26" t="s">
        <v>3305</v>
      </c>
      <c r="E136" s="26" t="s">
        <v>3306</v>
      </c>
      <c r="F136" s="26" t="s">
        <v>3524</v>
      </c>
      <c r="G136" s="26"/>
      <c r="H136" s="26" t="s">
        <v>3299</v>
      </c>
      <c r="I136" s="26" t="s">
        <v>3300</v>
      </c>
      <c r="J136" s="26" t="s">
        <v>3321</v>
      </c>
      <c r="K136" s="26" t="s">
        <v>3522</v>
      </c>
    </row>
    <row r="137" ht="27" customHeight="1" spans="1:11">
      <c r="A137" s="23" t="s">
        <v>3519</v>
      </c>
      <c r="B137" s="25">
        <v>9950000</v>
      </c>
      <c r="C137" s="26" t="s">
        <v>3520</v>
      </c>
      <c r="D137" s="26" t="s">
        <v>3310</v>
      </c>
      <c r="E137" s="26" t="s">
        <v>3311</v>
      </c>
      <c r="F137" s="26" t="s">
        <v>3525</v>
      </c>
      <c r="G137" s="26"/>
      <c r="H137" s="26" t="s">
        <v>3299</v>
      </c>
      <c r="I137" s="26" t="s">
        <v>3300</v>
      </c>
      <c r="J137" s="26" t="s">
        <v>3321</v>
      </c>
      <c r="K137" s="26" t="s">
        <v>3522</v>
      </c>
    </row>
    <row r="138" ht="27" customHeight="1" spans="1:11">
      <c r="A138" s="27" t="s">
        <v>3526</v>
      </c>
      <c r="B138" s="23"/>
      <c r="C138" s="23"/>
      <c r="D138" s="23"/>
      <c r="E138" s="23"/>
      <c r="F138" s="23"/>
      <c r="G138" s="23"/>
      <c r="H138" s="23"/>
      <c r="I138" s="23"/>
      <c r="J138" s="23"/>
      <c r="K138" s="23"/>
    </row>
    <row r="139" ht="27" customHeight="1" spans="1:11">
      <c r="A139" s="23" t="s">
        <v>3527</v>
      </c>
      <c r="B139" s="25">
        <v>5000000</v>
      </c>
      <c r="C139" s="26" t="s">
        <v>3528</v>
      </c>
      <c r="D139" s="26" t="s">
        <v>3289</v>
      </c>
      <c r="E139" s="26" t="s">
        <v>3297</v>
      </c>
      <c r="F139" s="26" t="s">
        <v>3529</v>
      </c>
      <c r="G139" s="26"/>
      <c r="H139" s="26" t="s">
        <v>3299</v>
      </c>
      <c r="I139" s="26" t="s">
        <v>3300</v>
      </c>
      <c r="J139" s="26" t="s">
        <v>3295</v>
      </c>
      <c r="K139" s="26" t="s">
        <v>3530</v>
      </c>
    </row>
    <row r="140" ht="27" customHeight="1" spans="1:11">
      <c r="A140" s="23" t="s">
        <v>3527</v>
      </c>
      <c r="B140" s="25">
        <v>5000000</v>
      </c>
      <c r="C140" s="26" t="s">
        <v>3528</v>
      </c>
      <c r="D140" s="26" t="s">
        <v>3289</v>
      </c>
      <c r="E140" s="26" t="s">
        <v>3496</v>
      </c>
      <c r="F140" s="26" t="s">
        <v>3531</v>
      </c>
      <c r="G140" s="26"/>
      <c r="H140" s="26" t="s">
        <v>3532</v>
      </c>
      <c r="I140" s="26" t="s">
        <v>3499</v>
      </c>
      <c r="J140" s="26" t="s">
        <v>3295</v>
      </c>
      <c r="K140" s="26" t="s">
        <v>3530</v>
      </c>
    </row>
    <row r="141" ht="27" customHeight="1" spans="1:11">
      <c r="A141" s="23" t="s">
        <v>3527</v>
      </c>
      <c r="B141" s="25">
        <v>5000000</v>
      </c>
      <c r="C141" s="26" t="s">
        <v>3528</v>
      </c>
      <c r="D141" s="26" t="s">
        <v>3305</v>
      </c>
      <c r="E141" s="26" t="s">
        <v>3306</v>
      </c>
      <c r="F141" s="26" t="s">
        <v>3533</v>
      </c>
      <c r="G141" s="26"/>
      <c r="H141" s="26" t="s">
        <v>3534</v>
      </c>
      <c r="I141" s="26" t="s">
        <v>3387</v>
      </c>
      <c r="J141" s="26" t="s">
        <v>3295</v>
      </c>
      <c r="K141" s="26" t="s">
        <v>3530</v>
      </c>
    </row>
    <row r="142" ht="27" customHeight="1" spans="1:11">
      <c r="A142" s="23" t="s">
        <v>3527</v>
      </c>
      <c r="B142" s="25">
        <v>5000000</v>
      </c>
      <c r="C142" s="26" t="s">
        <v>3528</v>
      </c>
      <c r="D142" s="26" t="s">
        <v>3310</v>
      </c>
      <c r="E142" s="26" t="s">
        <v>3311</v>
      </c>
      <c r="F142" s="26" t="s">
        <v>3535</v>
      </c>
      <c r="G142" s="26"/>
      <c r="H142" s="26" t="s">
        <v>3318</v>
      </c>
      <c r="I142" s="26" t="s">
        <v>3300</v>
      </c>
      <c r="J142" s="26" t="s">
        <v>3295</v>
      </c>
      <c r="K142" s="26" t="s">
        <v>3530</v>
      </c>
    </row>
    <row r="143" ht="27" customHeight="1" spans="1:11">
      <c r="A143" s="27" t="s">
        <v>3536</v>
      </c>
      <c r="B143" s="23"/>
      <c r="C143" s="23"/>
      <c r="D143" s="23"/>
      <c r="E143" s="23"/>
      <c r="F143" s="23"/>
      <c r="G143" s="23"/>
      <c r="H143" s="23"/>
      <c r="I143" s="23"/>
      <c r="J143" s="23"/>
      <c r="K143" s="23"/>
    </row>
    <row r="144" ht="27" customHeight="1" spans="1:11">
      <c r="A144" s="23" t="s">
        <v>3537</v>
      </c>
      <c r="B144" s="25">
        <v>12000000</v>
      </c>
      <c r="C144" s="26" t="s">
        <v>3538</v>
      </c>
      <c r="D144" s="26" t="s">
        <v>3289</v>
      </c>
      <c r="E144" s="26" t="s">
        <v>3290</v>
      </c>
      <c r="F144" s="26" t="s">
        <v>3539</v>
      </c>
      <c r="G144" s="26"/>
      <c r="H144" s="26" t="s">
        <v>3540</v>
      </c>
      <c r="I144" s="26" t="s">
        <v>3499</v>
      </c>
      <c r="J144" s="26" t="s">
        <v>3295</v>
      </c>
      <c r="K144" s="26" t="s">
        <v>3539</v>
      </c>
    </row>
    <row r="145" ht="27" customHeight="1" spans="1:11">
      <c r="A145" s="23" t="s">
        <v>3537</v>
      </c>
      <c r="B145" s="25">
        <v>12000000</v>
      </c>
      <c r="C145" s="26" t="s">
        <v>3538</v>
      </c>
      <c r="D145" s="26" t="s">
        <v>3305</v>
      </c>
      <c r="E145" s="26" t="s">
        <v>3306</v>
      </c>
      <c r="F145" s="26" t="s">
        <v>3541</v>
      </c>
      <c r="G145" s="26"/>
      <c r="H145" s="26" t="s">
        <v>3308</v>
      </c>
      <c r="I145" s="26" t="s">
        <v>3300</v>
      </c>
      <c r="J145" s="26" t="s">
        <v>3295</v>
      </c>
      <c r="K145" s="26" t="s">
        <v>3541</v>
      </c>
    </row>
    <row r="146" ht="27" customHeight="1" spans="1:11">
      <c r="A146" s="23" t="s">
        <v>3537</v>
      </c>
      <c r="B146" s="25">
        <v>12000000</v>
      </c>
      <c r="C146" s="26" t="s">
        <v>3538</v>
      </c>
      <c r="D146" s="26" t="s">
        <v>3310</v>
      </c>
      <c r="E146" s="26" t="s">
        <v>3311</v>
      </c>
      <c r="F146" s="26" t="s">
        <v>3525</v>
      </c>
      <c r="G146" s="26"/>
      <c r="H146" s="26" t="s">
        <v>3308</v>
      </c>
      <c r="I146" s="26" t="s">
        <v>3300</v>
      </c>
      <c r="J146" s="26" t="s">
        <v>3295</v>
      </c>
      <c r="K146" s="26" t="s">
        <v>3525</v>
      </c>
    </row>
    <row r="147" ht="27" customHeight="1" spans="1:11">
      <c r="A147" s="23" t="s">
        <v>3542</v>
      </c>
      <c r="B147" s="25">
        <v>12000000</v>
      </c>
      <c r="C147" s="26" t="s">
        <v>3543</v>
      </c>
      <c r="D147" s="26" t="s">
        <v>3289</v>
      </c>
      <c r="E147" s="26" t="s">
        <v>3290</v>
      </c>
      <c r="F147" s="26" t="s">
        <v>3544</v>
      </c>
      <c r="G147" s="26"/>
      <c r="H147" s="26" t="s">
        <v>3540</v>
      </c>
      <c r="I147" s="26" t="s">
        <v>3499</v>
      </c>
      <c r="J147" s="26" t="s">
        <v>3295</v>
      </c>
      <c r="K147" s="26" t="s">
        <v>3544</v>
      </c>
    </row>
    <row r="148" ht="27" customHeight="1" spans="1:11">
      <c r="A148" s="23" t="s">
        <v>3542</v>
      </c>
      <c r="B148" s="25">
        <v>12000000</v>
      </c>
      <c r="C148" s="26" t="s">
        <v>3543</v>
      </c>
      <c r="D148" s="26" t="s">
        <v>3305</v>
      </c>
      <c r="E148" s="26" t="s">
        <v>3454</v>
      </c>
      <c r="F148" s="26" t="s">
        <v>3545</v>
      </c>
      <c r="G148" s="26"/>
      <c r="H148" s="26" t="s">
        <v>3299</v>
      </c>
      <c r="I148" s="26" t="s">
        <v>3300</v>
      </c>
      <c r="J148" s="26" t="s">
        <v>3295</v>
      </c>
      <c r="K148" s="26" t="s">
        <v>3545</v>
      </c>
    </row>
    <row r="149" ht="27" customHeight="1" spans="1:11">
      <c r="A149" s="23" t="s">
        <v>3542</v>
      </c>
      <c r="B149" s="25">
        <v>12000000</v>
      </c>
      <c r="C149" s="26" t="s">
        <v>3543</v>
      </c>
      <c r="D149" s="26" t="s">
        <v>3310</v>
      </c>
      <c r="E149" s="26" t="s">
        <v>3311</v>
      </c>
      <c r="F149" s="26" t="s">
        <v>3525</v>
      </c>
      <c r="G149" s="26"/>
      <c r="H149" s="26" t="s">
        <v>3299</v>
      </c>
      <c r="I149" s="26" t="s">
        <v>3300</v>
      </c>
      <c r="J149" s="26" t="s">
        <v>3295</v>
      </c>
      <c r="K149" s="26" t="s">
        <v>3525</v>
      </c>
    </row>
    <row r="150" ht="27" customHeight="1" spans="1:11">
      <c r="A150" s="27" t="s">
        <v>3546</v>
      </c>
      <c r="B150" s="23"/>
      <c r="C150" s="23"/>
      <c r="D150" s="23"/>
      <c r="E150" s="23"/>
      <c r="F150" s="23"/>
      <c r="G150" s="23"/>
      <c r="H150" s="23"/>
      <c r="I150" s="23"/>
      <c r="J150" s="23"/>
      <c r="K150" s="23"/>
    </row>
    <row r="151" ht="27" customHeight="1" spans="1:11">
      <c r="A151" s="23" t="s">
        <v>3547</v>
      </c>
      <c r="B151" s="25">
        <v>5999998</v>
      </c>
      <c r="C151" s="26" t="s">
        <v>3548</v>
      </c>
      <c r="D151" s="26" t="s">
        <v>3289</v>
      </c>
      <c r="E151" s="26" t="s">
        <v>3290</v>
      </c>
      <c r="F151" s="26" t="s">
        <v>3549</v>
      </c>
      <c r="G151" s="26" t="s">
        <v>3328</v>
      </c>
      <c r="H151" s="26" t="s">
        <v>3550</v>
      </c>
      <c r="I151" s="26" t="s">
        <v>3499</v>
      </c>
      <c r="J151" s="26" t="s">
        <v>3295</v>
      </c>
      <c r="K151" s="26" t="s">
        <v>3549</v>
      </c>
    </row>
    <row r="152" ht="27" customHeight="1" spans="1:11">
      <c r="A152" s="23" t="s">
        <v>3547</v>
      </c>
      <c r="B152" s="25">
        <v>5999998</v>
      </c>
      <c r="C152" s="26" t="s">
        <v>3551</v>
      </c>
      <c r="D152" s="26" t="s">
        <v>3305</v>
      </c>
      <c r="E152" s="26" t="s">
        <v>3454</v>
      </c>
      <c r="F152" s="26" t="s">
        <v>3552</v>
      </c>
      <c r="G152" s="26" t="s">
        <v>3292</v>
      </c>
      <c r="H152" s="26" t="s">
        <v>3318</v>
      </c>
      <c r="I152" s="26" t="s">
        <v>3300</v>
      </c>
      <c r="J152" s="26" t="s">
        <v>3321</v>
      </c>
      <c r="K152" s="26" t="s">
        <v>3553</v>
      </c>
    </row>
    <row r="153" ht="27" customHeight="1" spans="1:11">
      <c r="A153" s="23" t="s">
        <v>3547</v>
      </c>
      <c r="B153" s="25">
        <v>5999998</v>
      </c>
      <c r="C153" s="26" t="s">
        <v>3551</v>
      </c>
      <c r="D153" s="26" t="s">
        <v>3310</v>
      </c>
      <c r="E153" s="26" t="s">
        <v>3311</v>
      </c>
      <c r="F153" s="26" t="s">
        <v>3554</v>
      </c>
      <c r="G153" s="26" t="s">
        <v>3292</v>
      </c>
      <c r="H153" s="26" t="s">
        <v>3318</v>
      </c>
      <c r="I153" s="26" t="s">
        <v>3300</v>
      </c>
      <c r="J153" s="26" t="s">
        <v>3321</v>
      </c>
      <c r="K153" s="26" t="s">
        <v>3555</v>
      </c>
    </row>
    <row r="154" ht="27" customHeight="1" spans="1:11">
      <c r="A154" s="27" t="s">
        <v>3556</v>
      </c>
      <c r="B154" s="23"/>
      <c r="C154" s="23"/>
      <c r="D154" s="23"/>
      <c r="E154" s="23"/>
      <c r="F154" s="23"/>
      <c r="G154" s="23"/>
      <c r="H154" s="23"/>
      <c r="I154" s="23"/>
      <c r="J154" s="23"/>
      <c r="K154" s="23"/>
    </row>
    <row r="155" ht="27" customHeight="1" spans="1:11">
      <c r="A155" s="23" t="s">
        <v>3557</v>
      </c>
      <c r="B155" s="25">
        <v>5892000</v>
      </c>
      <c r="C155" s="26" t="s">
        <v>3558</v>
      </c>
      <c r="D155" s="26" t="s">
        <v>3289</v>
      </c>
      <c r="E155" s="26" t="s">
        <v>3496</v>
      </c>
      <c r="F155" s="26" t="s">
        <v>3559</v>
      </c>
      <c r="G155" s="26" t="s">
        <v>3328</v>
      </c>
      <c r="H155" s="26" t="s">
        <v>3560</v>
      </c>
      <c r="I155" s="26" t="s">
        <v>3499</v>
      </c>
      <c r="J155" s="26" t="s">
        <v>3295</v>
      </c>
      <c r="K155" s="26" t="s">
        <v>3561</v>
      </c>
    </row>
    <row r="156" ht="27" customHeight="1" spans="1:11">
      <c r="A156" s="23" t="s">
        <v>3557</v>
      </c>
      <c r="B156" s="25">
        <v>5892000</v>
      </c>
      <c r="C156" s="26" t="s">
        <v>3558</v>
      </c>
      <c r="D156" s="26" t="s">
        <v>3305</v>
      </c>
      <c r="E156" s="26" t="s">
        <v>3306</v>
      </c>
      <c r="F156" s="26" t="s">
        <v>3562</v>
      </c>
      <c r="G156" s="26" t="s">
        <v>3292</v>
      </c>
      <c r="H156" s="26" t="s">
        <v>3293</v>
      </c>
      <c r="I156" s="26" t="s">
        <v>3407</v>
      </c>
      <c r="J156" s="26" t="s">
        <v>3295</v>
      </c>
      <c r="K156" s="26" t="s">
        <v>3561</v>
      </c>
    </row>
    <row r="157" ht="27" customHeight="1" spans="1:11">
      <c r="A157" s="23" t="s">
        <v>3557</v>
      </c>
      <c r="B157" s="25">
        <v>5892000</v>
      </c>
      <c r="C157" s="26" t="s">
        <v>3558</v>
      </c>
      <c r="D157" s="26" t="s">
        <v>3310</v>
      </c>
      <c r="E157" s="26" t="s">
        <v>3311</v>
      </c>
      <c r="F157" s="26" t="s">
        <v>3563</v>
      </c>
      <c r="G157" s="26" t="s">
        <v>3292</v>
      </c>
      <c r="H157" s="26" t="s">
        <v>3476</v>
      </c>
      <c r="I157" s="26" t="s">
        <v>3300</v>
      </c>
      <c r="J157" s="26" t="s">
        <v>3295</v>
      </c>
      <c r="K157" s="26" t="s">
        <v>3561</v>
      </c>
    </row>
    <row r="158" ht="27" customHeight="1" spans="1:11">
      <c r="A158" s="27" t="s">
        <v>3564</v>
      </c>
      <c r="B158" s="23"/>
      <c r="C158" s="23"/>
      <c r="D158" s="23"/>
      <c r="E158" s="23"/>
      <c r="F158" s="23"/>
      <c r="G158" s="23"/>
      <c r="H158" s="23"/>
      <c r="I158" s="23"/>
      <c r="J158" s="23"/>
      <c r="K158" s="23"/>
    </row>
    <row r="159" ht="27" customHeight="1" spans="1:11">
      <c r="A159" s="23" t="s">
        <v>3565</v>
      </c>
      <c r="B159" s="25">
        <v>10000000</v>
      </c>
      <c r="C159" s="26" t="s">
        <v>3566</v>
      </c>
      <c r="D159" s="26" t="s">
        <v>3289</v>
      </c>
      <c r="E159" s="26" t="s">
        <v>3290</v>
      </c>
      <c r="F159" s="26" t="s">
        <v>3567</v>
      </c>
      <c r="G159" s="26"/>
      <c r="H159" s="26" t="s">
        <v>3568</v>
      </c>
      <c r="I159" s="26" t="s">
        <v>3387</v>
      </c>
      <c r="J159" s="26" t="s">
        <v>3295</v>
      </c>
      <c r="K159" s="26" t="s">
        <v>3569</v>
      </c>
    </row>
    <row r="160" ht="27" customHeight="1" spans="1:11">
      <c r="A160" s="23" t="s">
        <v>3565</v>
      </c>
      <c r="B160" s="25">
        <v>10000000</v>
      </c>
      <c r="C160" s="26" t="s">
        <v>3566</v>
      </c>
      <c r="D160" s="26" t="s">
        <v>3305</v>
      </c>
      <c r="E160" s="26" t="s">
        <v>3306</v>
      </c>
      <c r="F160" s="26" t="s">
        <v>3570</v>
      </c>
      <c r="G160" s="26"/>
      <c r="H160" s="26" t="s">
        <v>3571</v>
      </c>
      <c r="I160" s="26" t="s">
        <v>3572</v>
      </c>
      <c r="J160" s="26" t="s">
        <v>3295</v>
      </c>
      <c r="K160" s="26" t="s">
        <v>3569</v>
      </c>
    </row>
    <row r="161" ht="27" customHeight="1" spans="1:11">
      <c r="A161" s="23" t="s">
        <v>3565</v>
      </c>
      <c r="B161" s="25">
        <v>10000000</v>
      </c>
      <c r="C161" s="26" t="s">
        <v>3566</v>
      </c>
      <c r="D161" s="26" t="s">
        <v>3310</v>
      </c>
      <c r="E161" s="26" t="s">
        <v>3311</v>
      </c>
      <c r="F161" s="26" t="s">
        <v>3563</v>
      </c>
      <c r="G161" s="26"/>
      <c r="H161" s="26" t="s">
        <v>3308</v>
      </c>
      <c r="I161" s="26" t="s">
        <v>3300</v>
      </c>
      <c r="J161" s="26" t="s">
        <v>3295</v>
      </c>
      <c r="K161" s="26" t="s">
        <v>3569</v>
      </c>
    </row>
    <row r="162" ht="27" customHeight="1" spans="1:11">
      <c r="A162" s="27" t="s">
        <v>3573</v>
      </c>
      <c r="B162" s="23"/>
      <c r="C162" s="23"/>
      <c r="D162" s="23"/>
      <c r="E162" s="23"/>
      <c r="F162" s="23"/>
      <c r="G162" s="23"/>
      <c r="H162" s="23"/>
      <c r="I162" s="23"/>
      <c r="J162" s="23"/>
      <c r="K162" s="23"/>
    </row>
    <row r="163" ht="27" customHeight="1" spans="1:11">
      <c r="A163" s="23" t="s">
        <v>3574</v>
      </c>
      <c r="B163" s="25">
        <v>35000000</v>
      </c>
      <c r="C163" s="26" t="s">
        <v>3575</v>
      </c>
      <c r="D163" s="26" t="s">
        <v>3289</v>
      </c>
      <c r="E163" s="26" t="s">
        <v>3290</v>
      </c>
      <c r="F163" s="26" t="s">
        <v>3576</v>
      </c>
      <c r="G163" s="26"/>
      <c r="H163" s="26" t="s">
        <v>3577</v>
      </c>
      <c r="I163" s="26" t="s">
        <v>3387</v>
      </c>
      <c r="J163" s="26" t="s">
        <v>3295</v>
      </c>
      <c r="K163" s="26" t="s">
        <v>3578</v>
      </c>
    </row>
    <row r="164" ht="27" customHeight="1" spans="1:11">
      <c r="A164" s="23" t="s">
        <v>3574</v>
      </c>
      <c r="B164" s="25">
        <v>35000000</v>
      </c>
      <c r="C164" s="26" t="s">
        <v>3575</v>
      </c>
      <c r="D164" s="26" t="s">
        <v>3289</v>
      </c>
      <c r="E164" s="26" t="s">
        <v>3297</v>
      </c>
      <c r="F164" s="26" t="s">
        <v>3579</v>
      </c>
      <c r="G164" s="26"/>
      <c r="H164" s="26" t="s">
        <v>3580</v>
      </c>
      <c r="I164" s="26" t="s">
        <v>3300</v>
      </c>
      <c r="J164" s="26" t="s">
        <v>3295</v>
      </c>
      <c r="K164" s="26" t="s">
        <v>3581</v>
      </c>
    </row>
    <row r="165" ht="27" customHeight="1" spans="1:11">
      <c r="A165" s="23" t="s">
        <v>3574</v>
      </c>
      <c r="B165" s="25">
        <v>35000000</v>
      </c>
      <c r="C165" s="26" t="s">
        <v>3575</v>
      </c>
      <c r="D165" s="26" t="s">
        <v>3289</v>
      </c>
      <c r="E165" s="26" t="s">
        <v>3496</v>
      </c>
      <c r="F165" s="26" t="s">
        <v>3582</v>
      </c>
      <c r="G165" s="26"/>
      <c r="H165" s="26" t="s">
        <v>3582</v>
      </c>
      <c r="I165" s="26" t="s">
        <v>3499</v>
      </c>
      <c r="J165" s="26" t="s">
        <v>3295</v>
      </c>
      <c r="K165" s="26" t="s">
        <v>3581</v>
      </c>
    </row>
    <row r="166" ht="27" customHeight="1" spans="1:11">
      <c r="A166" s="23" t="s">
        <v>3574</v>
      </c>
      <c r="B166" s="25">
        <v>35000000</v>
      </c>
      <c r="C166" s="26" t="s">
        <v>3575</v>
      </c>
      <c r="D166" s="26" t="s">
        <v>3305</v>
      </c>
      <c r="E166" s="26" t="s">
        <v>3306</v>
      </c>
      <c r="F166" s="26" t="s">
        <v>3583</v>
      </c>
      <c r="G166" s="26"/>
      <c r="H166" s="26" t="s">
        <v>3584</v>
      </c>
      <c r="I166" s="26" t="s">
        <v>3300</v>
      </c>
      <c r="J166" s="26" t="s">
        <v>3295</v>
      </c>
      <c r="K166" s="26" t="s">
        <v>3581</v>
      </c>
    </row>
    <row r="167" ht="27" customHeight="1" spans="1:11">
      <c r="A167" s="23" t="s">
        <v>3574</v>
      </c>
      <c r="B167" s="25">
        <v>35000000</v>
      </c>
      <c r="C167" s="26" t="s">
        <v>3575</v>
      </c>
      <c r="D167" s="26" t="s">
        <v>3310</v>
      </c>
      <c r="E167" s="26" t="s">
        <v>3311</v>
      </c>
      <c r="F167" s="26" t="s">
        <v>3541</v>
      </c>
      <c r="G167" s="26"/>
      <c r="H167" s="26" t="s">
        <v>3585</v>
      </c>
      <c r="I167" s="26" t="s">
        <v>3300</v>
      </c>
      <c r="J167" s="26" t="s">
        <v>3295</v>
      </c>
      <c r="K167" s="26" t="s">
        <v>3581</v>
      </c>
    </row>
    <row r="168" ht="27" customHeight="1" spans="1:11">
      <c r="A168" s="23" t="s">
        <v>3574</v>
      </c>
      <c r="B168" s="25">
        <v>35000000</v>
      </c>
      <c r="C168" s="26" t="s">
        <v>3575</v>
      </c>
      <c r="D168" s="26" t="s">
        <v>3310</v>
      </c>
      <c r="E168" s="26" t="s">
        <v>3311</v>
      </c>
      <c r="F168" s="26" t="s">
        <v>3525</v>
      </c>
      <c r="G168" s="26"/>
      <c r="H168" s="26" t="s">
        <v>3586</v>
      </c>
      <c r="I168" s="26" t="s">
        <v>3300</v>
      </c>
      <c r="J168" s="26" t="s">
        <v>3295</v>
      </c>
      <c r="K168" s="26" t="s">
        <v>3581</v>
      </c>
    </row>
    <row r="169" ht="27" customHeight="1" spans="1:11">
      <c r="A169" s="27" t="s">
        <v>3587</v>
      </c>
      <c r="B169" s="23"/>
      <c r="C169" s="23"/>
      <c r="D169" s="23"/>
      <c r="E169" s="23"/>
      <c r="F169" s="23"/>
      <c r="G169" s="23"/>
      <c r="H169" s="23"/>
      <c r="I169" s="23"/>
      <c r="J169" s="23"/>
      <c r="K169" s="23"/>
    </row>
    <row r="170" ht="27" customHeight="1" spans="1:11">
      <c r="A170" s="23" t="s">
        <v>3588</v>
      </c>
      <c r="B170" s="25">
        <v>9000000</v>
      </c>
      <c r="C170" s="26" t="s">
        <v>3589</v>
      </c>
      <c r="D170" s="26" t="s">
        <v>3289</v>
      </c>
      <c r="E170" s="26" t="s">
        <v>3496</v>
      </c>
      <c r="F170" s="26" t="s">
        <v>3559</v>
      </c>
      <c r="G170" s="26" t="s">
        <v>3328</v>
      </c>
      <c r="H170" s="26" t="s">
        <v>3299</v>
      </c>
      <c r="I170" s="26" t="s">
        <v>3300</v>
      </c>
      <c r="J170" s="26" t="s">
        <v>3295</v>
      </c>
      <c r="K170" s="26" t="s">
        <v>3590</v>
      </c>
    </row>
    <row r="171" ht="27" customHeight="1" spans="1:11">
      <c r="A171" s="23" t="s">
        <v>3588</v>
      </c>
      <c r="B171" s="25">
        <v>9000000</v>
      </c>
      <c r="C171" s="26" t="s">
        <v>3589</v>
      </c>
      <c r="D171" s="26" t="s">
        <v>3305</v>
      </c>
      <c r="E171" s="26" t="s">
        <v>3306</v>
      </c>
      <c r="F171" s="26" t="s">
        <v>3591</v>
      </c>
      <c r="G171" s="26" t="s">
        <v>3292</v>
      </c>
      <c r="H171" s="26" t="s">
        <v>3318</v>
      </c>
      <c r="I171" s="26" t="s">
        <v>3300</v>
      </c>
      <c r="J171" s="26" t="s">
        <v>3295</v>
      </c>
      <c r="K171" s="26" t="s">
        <v>3592</v>
      </c>
    </row>
    <row r="172" ht="27" customHeight="1" spans="1:11">
      <c r="A172" s="23" t="s">
        <v>3588</v>
      </c>
      <c r="B172" s="25">
        <v>9000000</v>
      </c>
      <c r="C172" s="26" t="s">
        <v>3589</v>
      </c>
      <c r="D172" s="26" t="s">
        <v>3310</v>
      </c>
      <c r="E172" s="26" t="s">
        <v>3311</v>
      </c>
      <c r="F172" s="26" t="s">
        <v>3593</v>
      </c>
      <c r="G172" s="26" t="s">
        <v>3292</v>
      </c>
      <c r="H172" s="26" t="s">
        <v>3318</v>
      </c>
      <c r="I172" s="26" t="s">
        <v>3300</v>
      </c>
      <c r="J172" s="26" t="s">
        <v>3295</v>
      </c>
      <c r="K172" s="26" t="s">
        <v>3594</v>
      </c>
    </row>
    <row r="173" ht="27" customHeight="1" spans="1:11">
      <c r="A173" s="27" t="s">
        <v>3595</v>
      </c>
      <c r="B173" s="23"/>
      <c r="C173" s="23"/>
      <c r="D173" s="23"/>
      <c r="E173" s="23"/>
      <c r="F173" s="23"/>
      <c r="G173" s="23"/>
      <c r="H173" s="23"/>
      <c r="I173" s="23"/>
      <c r="J173" s="23"/>
      <c r="K173" s="23"/>
    </row>
    <row r="174" ht="27" customHeight="1" spans="1:11">
      <c r="A174" s="23" t="s">
        <v>3596</v>
      </c>
      <c r="B174" s="25">
        <v>19000000</v>
      </c>
      <c r="C174" s="26" t="s">
        <v>3596</v>
      </c>
      <c r="D174" s="26" t="s">
        <v>3289</v>
      </c>
      <c r="E174" s="26" t="s">
        <v>3290</v>
      </c>
      <c r="F174" s="26" t="s">
        <v>3597</v>
      </c>
      <c r="G174" s="26" t="s">
        <v>3328</v>
      </c>
      <c r="H174" s="26" t="s">
        <v>3598</v>
      </c>
      <c r="I174" s="26" t="s">
        <v>3499</v>
      </c>
      <c r="J174" s="26" t="s">
        <v>3295</v>
      </c>
      <c r="K174" s="26" t="s">
        <v>3596</v>
      </c>
    </row>
    <row r="175" ht="27" customHeight="1" spans="1:11">
      <c r="A175" s="23" t="s">
        <v>3596</v>
      </c>
      <c r="B175" s="25">
        <v>19000000</v>
      </c>
      <c r="C175" s="26" t="s">
        <v>3596</v>
      </c>
      <c r="D175" s="26" t="s">
        <v>3305</v>
      </c>
      <c r="E175" s="26" t="s">
        <v>3306</v>
      </c>
      <c r="F175" s="26" t="s">
        <v>3545</v>
      </c>
      <c r="G175" s="26" t="s">
        <v>3328</v>
      </c>
      <c r="H175" s="26" t="s">
        <v>3299</v>
      </c>
      <c r="I175" s="26" t="s">
        <v>3300</v>
      </c>
      <c r="J175" s="26" t="s">
        <v>3295</v>
      </c>
      <c r="K175" s="26" t="s">
        <v>3599</v>
      </c>
    </row>
    <row r="176" ht="27" customHeight="1" spans="1:11">
      <c r="A176" s="23" t="s">
        <v>3596</v>
      </c>
      <c r="B176" s="25">
        <v>19000000</v>
      </c>
      <c r="C176" s="26" t="s">
        <v>3596</v>
      </c>
      <c r="D176" s="26" t="s">
        <v>3310</v>
      </c>
      <c r="E176" s="26" t="s">
        <v>3311</v>
      </c>
      <c r="F176" s="26" t="s">
        <v>3525</v>
      </c>
      <c r="G176" s="26" t="s">
        <v>3292</v>
      </c>
      <c r="H176" s="26" t="s">
        <v>3600</v>
      </c>
      <c r="I176" s="26" t="s">
        <v>3300</v>
      </c>
      <c r="J176" s="26" t="s">
        <v>3295</v>
      </c>
      <c r="K176" s="26" t="s">
        <v>3599</v>
      </c>
    </row>
    <row r="177" ht="27" customHeight="1" spans="1:11">
      <c r="A177" s="27" t="s">
        <v>3601</v>
      </c>
      <c r="B177" s="23"/>
      <c r="C177" s="23"/>
      <c r="D177" s="23"/>
      <c r="E177" s="23"/>
      <c r="F177" s="23"/>
      <c r="G177" s="23"/>
      <c r="H177" s="23"/>
      <c r="I177" s="23"/>
      <c r="J177" s="23"/>
      <c r="K177" s="23"/>
    </row>
    <row r="178" ht="27" customHeight="1" spans="1:11">
      <c r="A178" s="23" t="s">
        <v>3542</v>
      </c>
      <c r="B178" s="25">
        <v>7500000</v>
      </c>
      <c r="C178" s="26" t="s">
        <v>3602</v>
      </c>
      <c r="D178" s="26" t="s">
        <v>3289</v>
      </c>
      <c r="E178" s="26" t="s">
        <v>3290</v>
      </c>
      <c r="F178" s="26" t="s">
        <v>3567</v>
      </c>
      <c r="G178" s="26"/>
      <c r="H178" s="26" t="s">
        <v>3603</v>
      </c>
      <c r="I178" s="26" t="s">
        <v>3387</v>
      </c>
      <c r="J178" s="26" t="s">
        <v>3295</v>
      </c>
      <c r="K178" s="26" t="s">
        <v>3604</v>
      </c>
    </row>
    <row r="179" ht="27" customHeight="1" spans="1:11">
      <c r="A179" s="23" t="s">
        <v>3542</v>
      </c>
      <c r="B179" s="25">
        <v>7500000</v>
      </c>
      <c r="C179" s="26" t="s">
        <v>3602</v>
      </c>
      <c r="D179" s="26" t="s">
        <v>3305</v>
      </c>
      <c r="E179" s="26" t="s">
        <v>3306</v>
      </c>
      <c r="F179" s="26" t="s">
        <v>3605</v>
      </c>
      <c r="G179" s="26"/>
      <c r="H179" s="26" t="s">
        <v>3308</v>
      </c>
      <c r="I179" s="26" t="s">
        <v>3300</v>
      </c>
      <c r="J179" s="26" t="s">
        <v>3295</v>
      </c>
      <c r="K179" s="26" t="s">
        <v>3606</v>
      </c>
    </row>
    <row r="180" ht="27" customHeight="1" spans="1:11">
      <c r="A180" s="23" t="s">
        <v>3542</v>
      </c>
      <c r="B180" s="25">
        <v>7500000</v>
      </c>
      <c r="C180" s="26" t="s">
        <v>3602</v>
      </c>
      <c r="D180" s="26" t="s">
        <v>3310</v>
      </c>
      <c r="E180" s="26" t="s">
        <v>3311</v>
      </c>
      <c r="F180" s="26" t="s">
        <v>3607</v>
      </c>
      <c r="G180" s="26"/>
      <c r="H180" s="26" t="s">
        <v>3308</v>
      </c>
      <c r="I180" s="26" t="s">
        <v>3387</v>
      </c>
      <c r="J180" s="26" t="s">
        <v>3295</v>
      </c>
      <c r="K180" s="26" t="s">
        <v>3608</v>
      </c>
    </row>
    <row r="181" ht="27" customHeight="1" spans="1:11">
      <c r="A181" s="27" t="s">
        <v>3609</v>
      </c>
      <c r="B181" s="23"/>
      <c r="C181" s="23"/>
      <c r="D181" s="23"/>
      <c r="E181" s="23"/>
      <c r="F181" s="23"/>
      <c r="G181" s="23"/>
      <c r="H181" s="23"/>
      <c r="I181" s="23"/>
      <c r="J181" s="23"/>
      <c r="K181" s="23"/>
    </row>
    <row r="182" ht="27" customHeight="1" spans="1:11">
      <c r="A182" s="23" t="s">
        <v>3610</v>
      </c>
      <c r="B182" s="25">
        <v>19800000</v>
      </c>
      <c r="C182" s="26" t="s">
        <v>3611</v>
      </c>
      <c r="D182" s="26" t="s">
        <v>3289</v>
      </c>
      <c r="E182" s="26" t="s">
        <v>3290</v>
      </c>
      <c r="F182" s="26" t="s">
        <v>3612</v>
      </c>
      <c r="G182" s="26"/>
      <c r="H182" s="26" t="s">
        <v>3613</v>
      </c>
      <c r="I182" s="26" t="s">
        <v>3387</v>
      </c>
      <c r="J182" s="26" t="s">
        <v>3295</v>
      </c>
      <c r="K182" s="26" t="s">
        <v>3614</v>
      </c>
    </row>
    <row r="183" ht="27" customHeight="1" spans="1:11">
      <c r="A183" s="23" t="s">
        <v>3610</v>
      </c>
      <c r="B183" s="25">
        <v>19800000</v>
      </c>
      <c r="C183" s="26" t="s">
        <v>3611</v>
      </c>
      <c r="D183" s="26" t="s">
        <v>3289</v>
      </c>
      <c r="E183" s="26" t="s">
        <v>3290</v>
      </c>
      <c r="F183" s="26" t="s">
        <v>3615</v>
      </c>
      <c r="G183" s="26"/>
      <c r="H183" s="26" t="s">
        <v>3616</v>
      </c>
      <c r="I183" s="26" t="s">
        <v>3387</v>
      </c>
      <c r="J183" s="26" t="s">
        <v>3295</v>
      </c>
      <c r="K183" s="26" t="s">
        <v>3614</v>
      </c>
    </row>
    <row r="184" ht="27" customHeight="1" spans="1:11">
      <c r="A184" s="23" t="s">
        <v>3610</v>
      </c>
      <c r="B184" s="25">
        <v>19800000</v>
      </c>
      <c r="C184" s="26" t="s">
        <v>3611</v>
      </c>
      <c r="D184" s="26" t="s">
        <v>3289</v>
      </c>
      <c r="E184" s="26" t="s">
        <v>3302</v>
      </c>
      <c r="F184" s="26" t="s">
        <v>3545</v>
      </c>
      <c r="G184" s="26"/>
      <c r="H184" s="26" t="s">
        <v>3299</v>
      </c>
      <c r="I184" s="26" t="s">
        <v>3300</v>
      </c>
      <c r="J184" s="26" t="s">
        <v>3295</v>
      </c>
      <c r="K184" s="26" t="s">
        <v>3614</v>
      </c>
    </row>
    <row r="185" ht="27" customHeight="1" spans="1:11">
      <c r="A185" s="23" t="s">
        <v>3610</v>
      </c>
      <c r="B185" s="25">
        <v>19800000</v>
      </c>
      <c r="C185" s="26" t="s">
        <v>3611</v>
      </c>
      <c r="D185" s="26" t="s">
        <v>3289</v>
      </c>
      <c r="E185" s="26" t="s">
        <v>3496</v>
      </c>
      <c r="F185" s="26" t="s">
        <v>3617</v>
      </c>
      <c r="G185" s="26"/>
      <c r="H185" s="26" t="s">
        <v>3618</v>
      </c>
      <c r="I185" s="26" t="s">
        <v>3619</v>
      </c>
      <c r="J185" s="26" t="s">
        <v>3295</v>
      </c>
      <c r="K185" s="26" t="s">
        <v>3614</v>
      </c>
    </row>
    <row r="186" ht="27" customHeight="1" spans="1:11">
      <c r="A186" s="23" t="s">
        <v>3610</v>
      </c>
      <c r="B186" s="25">
        <v>19800000</v>
      </c>
      <c r="C186" s="26" t="s">
        <v>3611</v>
      </c>
      <c r="D186" s="26" t="s">
        <v>3305</v>
      </c>
      <c r="E186" s="26" t="s">
        <v>3306</v>
      </c>
      <c r="F186" s="26" t="s">
        <v>3620</v>
      </c>
      <c r="G186" s="26"/>
      <c r="H186" s="26" t="s">
        <v>3621</v>
      </c>
      <c r="I186" s="26" t="s">
        <v>3300</v>
      </c>
      <c r="J186" s="26" t="s">
        <v>3295</v>
      </c>
      <c r="K186" s="26" t="s">
        <v>3614</v>
      </c>
    </row>
    <row r="187" ht="27" customHeight="1" spans="1:11">
      <c r="A187" s="23" t="s">
        <v>3610</v>
      </c>
      <c r="B187" s="25">
        <v>19800000</v>
      </c>
      <c r="C187" s="26" t="s">
        <v>3611</v>
      </c>
      <c r="D187" s="26" t="s">
        <v>3310</v>
      </c>
      <c r="E187" s="26" t="s">
        <v>3311</v>
      </c>
      <c r="F187" s="26" t="s">
        <v>3622</v>
      </c>
      <c r="G187" s="26"/>
      <c r="H187" s="26" t="s">
        <v>3623</v>
      </c>
      <c r="I187" s="26" t="s">
        <v>3300</v>
      </c>
      <c r="J187" s="26" t="s">
        <v>3295</v>
      </c>
      <c r="K187" s="26" t="s">
        <v>3614</v>
      </c>
    </row>
    <row r="188" ht="27" customHeight="1" spans="1:11">
      <c r="A188" s="23" t="s">
        <v>3610</v>
      </c>
      <c r="B188" s="25">
        <v>19800000</v>
      </c>
      <c r="C188" s="26" t="s">
        <v>3611</v>
      </c>
      <c r="D188" s="26" t="s">
        <v>3310</v>
      </c>
      <c r="E188" s="26" t="s">
        <v>3311</v>
      </c>
      <c r="F188" s="26" t="s">
        <v>3593</v>
      </c>
      <c r="G188" s="26"/>
      <c r="H188" s="26" t="s">
        <v>3623</v>
      </c>
      <c r="I188" s="26" t="s">
        <v>3300</v>
      </c>
      <c r="J188" s="26" t="s">
        <v>3295</v>
      </c>
      <c r="K188" s="26" t="s">
        <v>3614</v>
      </c>
    </row>
    <row r="189" ht="27" customHeight="1" spans="1:11">
      <c r="A189" s="27" t="s">
        <v>3624</v>
      </c>
      <c r="B189" s="23"/>
      <c r="C189" s="23"/>
      <c r="D189" s="23"/>
      <c r="E189" s="23"/>
      <c r="F189" s="23"/>
      <c r="G189" s="23"/>
      <c r="H189" s="23"/>
      <c r="I189" s="23"/>
      <c r="J189" s="23"/>
      <c r="K189" s="23"/>
    </row>
    <row r="190" ht="27" customHeight="1" spans="1:11">
      <c r="A190" s="23" t="s">
        <v>3625</v>
      </c>
      <c r="B190" s="25">
        <v>12064930</v>
      </c>
      <c r="C190" s="26" t="s">
        <v>3626</v>
      </c>
      <c r="D190" s="26" t="s">
        <v>3289</v>
      </c>
      <c r="E190" s="26" t="s">
        <v>3290</v>
      </c>
      <c r="F190" s="26" t="s">
        <v>3627</v>
      </c>
      <c r="G190" s="26" t="s">
        <v>3328</v>
      </c>
      <c r="H190" s="26" t="s">
        <v>3628</v>
      </c>
      <c r="I190" s="26" t="s">
        <v>3387</v>
      </c>
      <c r="J190" s="26" t="s">
        <v>3295</v>
      </c>
      <c r="K190" s="26" t="s">
        <v>3629</v>
      </c>
    </row>
    <row r="191" ht="27" customHeight="1" spans="1:11">
      <c r="A191" s="23" t="s">
        <v>3625</v>
      </c>
      <c r="B191" s="25">
        <v>12064930</v>
      </c>
      <c r="C191" s="26" t="s">
        <v>3626</v>
      </c>
      <c r="D191" s="26" t="s">
        <v>3289</v>
      </c>
      <c r="E191" s="26" t="s">
        <v>3297</v>
      </c>
      <c r="F191" s="26" t="s">
        <v>3630</v>
      </c>
      <c r="G191" s="26" t="s">
        <v>3328</v>
      </c>
      <c r="H191" s="26" t="s">
        <v>3299</v>
      </c>
      <c r="I191" s="26" t="s">
        <v>3300</v>
      </c>
      <c r="J191" s="26" t="s">
        <v>3295</v>
      </c>
      <c r="K191" s="26" t="s">
        <v>3629</v>
      </c>
    </row>
    <row r="192" ht="27" customHeight="1" spans="1:11">
      <c r="A192" s="23" t="s">
        <v>3625</v>
      </c>
      <c r="B192" s="25">
        <v>12064930</v>
      </c>
      <c r="C192" s="26" t="s">
        <v>3626</v>
      </c>
      <c r="D192" s="26" t="s">
        <v>3289</v>
      </c>
      <c r="E192" s="26" t="s">
        <v>3302</v>
      </c>
      <c r="F192" s="26" t="s">
        <v>3545</v>
      </c>
      <c r="G192" s="26" t="s">
        <v>3328</v>
      </c>
      <c r="H192" s="26" t="s">
        <v>3299</v>
      </c>
      <c r="I192" s="26" t="s">
        <v>3300</v>
      </c>
      <c r="J192" s="26" t="s">
        <v>3295</v>
      </c>
      <c r="K192" s="26" t="s">
        <v>3629</v>
      </c>
    </row>
    <row r="193" ht="27" customHeight="1" spans="1:11">
      <c r="A193" s="23" t="s">
        <v>3625</v>
      </c>
      <c r="B193" s="25">
        <v>12064930</v>
      </c>
      <c r="C193" s="26" t="s">
        <v>3626</v>
      </c>
      <c r="D193" s="26" t="s">
        <v>3305</v>
      </c>
      <c r="E193" s="26" t="s">
        <v>3366</v>
      </c>
      <c r="F193" s="26" t="s">
        <v>3631</v>
      </c>
      <c r="G193" s="26" t="s">
        <v>3328</v>
      </c>
      <c r="H193" s="26" t="s">
        <v>3299</v>
      </c>
      <c r="I193" s="26" t="s">
        <v>3300</v>
      </c>
      <c r="J193" s="26" t="s">
        <v>3295</v>
      </c>
      <c r="K193" s="26" t="s">
        <v>3629</v>
      </c>
    </row>
    <row r="194" ht="27" customHeight="1" spans="1:11">
      <c r="A194" s="23" t="s">
        <v>3625</v>
      </c>
      <c r="B194" s="25">
        <v>12064930</v>
      </c>
      <c r="C194" s="26" t="s">
        <v>3626</v>
      </c>
      <c r="D194" s="26" t="s">
        <v>3310</v>
      </c>
      <c r="E194" s="26" t="s">
        <v>3311</v>
      </c>
      <c r="F194" s="26" t="s">
        <v>3632</v>
      </c>
      <c r="G194" s="26" t="s">
        <v>3292</v>
      </c>
      <c r="H194" s="26" t="s">
        <v>3623</v>
      </c>
      <c r="I194" s="26" t="s">
        <v>3300</v>
      </c>
      <c r="J194" s="26" t="s">
        <v>3295</v>
      </c>
      <c r="K194" s="26" t="s">
        <v>3633</v>
      </c>
    </row>
    <row r="195" ht="27" customHeight="1" spans="1:11">
      <c r="A195" s="27" t="s">
        <v>3634</v>
      </c>
      <c r="B195" s="23"/>
      <c r="C195" s="23"/>
      <c r="D195" s="23"/>
      <c r="E195" s="23"/>
      <c r="F195" s="23"/>
      <c r="G195" s="23"/>
      <c r="H195" s="23"/>
      <c r="I195" s="23"/>
      <c r="J195" s="23"/>
      <c r="K195" s="23"/>
    </row>
    <row r="196" ht="27" customHeight="1" spans="1:11">
      <c r="A196" s="23" t="s">
        <v>3610</v>
      </c>
      <c r="B196" s="25">
        <v>14000000</v>
      </c>
      <c r="C196" s="26" t="s">
        <v>3635</v>
      </c>
      <c r="D196" s="26" t="s">
        <v>3289</v>
      </c>
      <c r="E196" s="26" t="s">
        <v>3290</v>
      </c>
      <c r="F196" s="26" t="s">
        <v>3604</v>
      </c>
      <c r="G196" s="26"/>
      <c r="H196" s="26" t="s">
        <v>3636</v>
      </c>
      <c r="I196" s="26" t="s">
        <v>3387</v>
      </c>
      <c r="J196" s="26" t="s">
        <v>3295</v>
      </c>
      <c r="K196" s="26" t="s">
        <v>3637</v>
      </c>
    </row>
    <row r="197" ht="27" customHeight="1" spans="1:11">
      <c r="A197" s="23" t="s">
        <v>3610</v>
      </c>
      <c r="B197" s="25">
        <v>14000000</v>
      </c>
      <c r="C197" s="26" t="s">
        <v>3635</v>
      </c>
      <c r="D197" s="26" t="s">
        <v>3289</v>
      </c>
      <c r="E197" s="26" t="s">
        <v>3302</v>
      </c>
      <c r="F197" s="26" t="s">
        <v>3545</v>
      </c>
      <c r="G197" s="26"/>
      <c r="H197" s="26" t="s">
        <v>3299</v>
      </c>
      <c r="I197" s="26" t="s">
        <v>3300</v>
      </c>
      <c r="J197" s="26" t="s">
        <v>3295</v>
      </c>
      <c r="K197" s="26" t="s">
        <v>3637</v>
      </c>
    </row>
    <row r="198" ht="27" customHeight="1" spans="1:11">
      <c r="A198" s="23" t="s">
        <v>3610</v>
      </c>
      <c r="B198" s="25">
        <v>14000000</v>
      </c>
      <c r="C198" s="26" t="s">
        <v>3635</v>
      </c>
      <c r="D198" s="26" t="s">
        <v>3289</v>
      </c>
      <c r="E198" s="26" t="s">
        <v>3496</v>
      </c>
      <c r="F198" s="26" t="s">
        <v>3617</v>
      </c>
      <c r="G198" s="26"/>
      <c r="H198" s="26" t="s">
        <v>3638</v>
      </c>
      <c r="I198" s="26" t="s">
        <v>3639</v>
      </c>
      <c r="J198" s="26" t="s">
        <v>3295</v>
      </c>
      <c r="K198" s="26" t="s">
        <v>3637</v>
      </c>
    </row>
    <row r="199" ht="27" customHeight="1" spans="1:11">
      <c r="A199" s="23" t="s">
        <v>3610</v>
      </c>
      <c r="B199" s="25">
        <v>14000000</v>
      </c>
      <c r="C199" s="26" t="s">
        <v>3635</v>
      </c>
      <c r="D199" s="26" t="s">
        <v>3305</v>
      </c>
      <c r="E199" s="26" t="s">
        <v>3306</v>
      </c>
      <c r="F199" s="26" t="s">
        <v>3620</v>
      </c>
      <c r="G199" s="26"/>
      <c r="H199" s="26" t="s">
        <v>3640</v>
      </c>
      <c r="I199" s="26" t="s">
        <v>3300</v>
      </c>
      <c r="J199" s="26" t="s">
        <v>3295</v>
      </c>
      <c r="K199" s="26" t="s">
        <v>3637</v>
      </c>
    </row>
    <row r="200" ht="27" customHeight="1" spans="1:11">
      <c r="A200" s="23" t="s">
        <v>3610</v>
      </c>
      <c r="B200" s="25">
        <v>14000000</v>
      </c>
      <c r="C200" s="26" t="s">
        <v>3635</v>
      </c>
      <c r="D200" s="26" t="s">
        <v>3310</v>
      </c>
      <c r="E200" s="26" t="s">
        <v>3311</v>
      </c>
      <c r="F200" s="26" t="s">
        <v>3641</v>
      </c>
      <c r="G200" s="26"/>
      <c r="H200" s="26" t="s">
        <v>3308</v>
      </c>
      <c r="I200" s="26" t="s">
        <v>3300</v>
      </c>
      <c r="J200" s="26" t="s">
        <v>3295</v>
      </c>
      <c r="K200" s="26" t="s">
        <v>3637</v>
      </c>
    </row>
    <row r="201" ht="27" customHeight="1" spans="1:11">
      <c r="A201" s="27" t="s">
        <v>3642</v>
      </c>
      <c r="B201" s="23"/>
      <c r="C201" s="23"/>
      <c r="D201" s="23"/>
      <c r="E201" s="23"/>
      <c r="F201" s="23"/>
      <c r="G201" s="23"/>
      <c r="H201" s="23"/>
      <c r="I201" s="23"/>
      <c r="J201" s="23"/>
      <c r="K201" s="23"/>
    </row>
    <row r="202" ht="27" customHeight="1" spans="1:11">
      <c r="A202" s="23" t="s">
        <v>3643</v>
      </c>
      <c r="B202" s="25">
        <v>6500000</v>
      </c>
      <c r="C202" s="26" t="s">
        <v>3507</v>
      </c>
      <c r="D202" s="26" t="s">
        <v>3289</v>
      </c>
      <c r="E202" s="26" t="s">
        <v>3290</v>
      </c>
      <c r="F202" s="26" t="s">
        <v>3644</v>
      </c>
      <c r="G202" s="26" t="s">
        <v>3328</v>
      </c>
      <c r="H202" s="26" t="s">
        <v>3645</v>
      </c>
      <c r="I202" s="26" t="s">
        <v>3499</v>
      </c>
      <c r="J202" s="26" t="s">
        <v>3295</v>
      </c>
      <c r="K202" s="26" t="s">
        <v>3646</v>
      </c>
    </row>
    <row r="203" ht="27" customHeight="1" spans="1:11">
      <c r="A203" s="23" t="s">
        <v>3643</v>
      </c>
      <c r="B203" s="25">
        <v>6500000</v>
      </c>
      <c r="C203" s="26" t="s">
        <v>3507</v>
      </c>
      <c r="D203" s="26" t="s">
        <v>3289</v>
      </c>
      <c r="E203" s="26" t="s">
        <v>3297</v>
      </c>
      <c r="F203" s="26" t="s">
        <v>3543</v>
      </c>
      <c r="G203" s="26" t="s">
        <v>3292</v>
      </c>
      <c r="H203" s="26" t="s">
        <v>3308</v>
      </c>
      <c r="I203" s="26" t="s">
        <v>3300</v>
      </c>
      <c r="J203" s="26" t="s">
        <v>3295</v>
      </c>
      <c r="K203" s="26" t="s">
        <v>3647</v>
      </c>
    </row>
    <row r="204" ht="27" customHeight="1" spans="1:11">
      <c r="A204" s="23" t="s">
        <v>3643</v>
      </c>
      <c r="B204" s="25">
        <v>6500000</v>
      </c>
      <c r="C204" s="26" t="s">
        <v>3507</v>
      </c>
      <c r="D204" s="26" t="s">
        <v>3289</v>
      </c>
      <c r="E204" s="26" t="s">
        <v>3302</v>
      </c>
      <c r="F204" s="26" t="s">
        <v>3648</v>
      </c>
      <c r="G204" s="26" t="s">
        <v>3292</v>
      </c>
      <c r="H204" s="26" t="s">
        <v>3308</v>
      </c>
      <c r="I204" s="26" t="s">
        <v>3300</v>
      </c>
      <c r="J204" s="26" t="s">
        <v>3295</v>
      </c>
      <c r="K204" s="26" t="s">
        <v>3649</v>
      </c>
    </row>
    <row r="205" ht="27" customHeight="1" spans="1:11">
      <c r="A205" s="23" t="s">
        <v>3643</v>
      </c>
      <c r="B205" s="25">
        <v>6500000</v>
      </c>
      <c r="C205" s="26" t="s">
        <v>3507</v>
      </c>
      <c r="D205" s="26" t="s">
        <v>3305</v>
      </c>
      <c r="E205" s="26" t="s">
        <v>3306</v>
      </c>
      <c r="F205" s="26" t="s">
        <v>3514</v>
      </c>
      <c r="G205" s="26" t="s">
        <v>3292</v>
      </c>
      <c r="H205" s="26" t="s">
        <v>3308</v>
      </c>
      <c r="I205" s="26" t="s">
        <v>3300</v>
      </c>
      <c r="J205" s="26" t="s">
        <v>3295</v>
      </c>
      <c r="K205" s="26" t="s">
        <v>3650</v>
      </c>
    </row>
    <row r="206" ht="27" customHeight="1" spans="1:11">
      <c r="A206" s="23" t="s">
        <v>3643</v>
      </c>
      <c r="B206" s="25">
        <v>6500000</v>
      </c>
      <c r="C206" s="26" t="s">
        <v>3507</v>
      </c>
      <c r="D206" s="26" t="s">
        <v>3305</v>
      </c>
      <c r="E206" s="26" t="s">
        <v>3306</v>
      </c>
      <c r="F206" s="26" t="s">
        <v>3651</v>
      </c>
      <c r="G206" s="26" t="s">
        <v>3292</v>
      </c>
      <c r="H206" s="26" t="s">
        <v>3308</v>
      </c>
      <c r="I206" s="26" t="s">
        <v>3300</v>
      </c>
      <c r="J206" s="26" t="s">
        <v>3295</v>
      </c>
      <c r="K206" s="26" t="s">
        <v>3652</v>
      </c>
    </row>
    <row r="207" ht="27" customHeight="1" spans="1:11">
      <c r="A207" s="23" t="s">
        <v>3643</v>
      </c>
      <c r="B207" s="25">
        <v>6500000</v>
      </c>
      <c r="C207" s="26" t="s">
        <v>3507</v>
      </c>
      <c r="D207" s="26" t="s">
        <v>3310</v>
      </c>
      <c r="E207" s="26" t="s">
        <v>3311</v>
      </c>
      <c r="F207" s="26" t="s">
        <v>3653</v>
      </c>
      <c r="G207" s="26" t="s">
        <v>3292</v>
      </c>
      <c r="H207" s="26" t="s">
        <v>3308</v>
      </c>
      <c r="I207" s="26" t="s">
        <v>3300</v>
      </c>
      <c r="J207" s="26" t="s">
        <v>3295</v>
      </c>
      <c r="K207" s="26" t="s">
        <v>3517</v>
      </c>
    </row>
    <row r="208" ht="27" customHeight="1" spans="1:11">
      <c r="A208" s="27" t="s">
        <v>3654</v>
      </c>
      <c r="B208" s="23"/>
      <c r="C208" s="23"/>
      <c r="D208" s="23"/>
      <c r="E208" s="23"/>
      <c r="F208" s="23"/>
      <c r="G208" s="23"/>
      <c r="H208" s="23"/>
      <c r="I208" s="23"/>
      <c r="J208" s="23"/>
      <c r="K208" s="23"/>
    </row>
    <row r="209" ht="27" customHeight="1" spans="1:11">
      <c r="A209" s="23" t="s">
        <v>3655</v>
      </c>
      <c r="B209" s="25">
        <v>5000000</v>
      </c>
      <c r="C209" s="26" t="s">
        <v>3656</v>
      </c>
      <c r="D209" s="26" t="s">
        <v>3289</v>
      </c>
      <c r="E209" s="26" t="s">
        <v>3290</v>
      </c>
      <c r="F209" s="26" t="s">
        <v>3567</v>
      </c>
      <c r="G209" s="26" t="s">
        <v>3328</v>
      </c>
      <c r="H209" s="26" t="s">
        <v>3657</v>
      </c>
      <c r="I209" s="26" t="s">
        <v>3387</v>
      </c>
      <c r="J209" s="26" t="s">
        <v>3295</v>
      </c>
      <c r="K209" s="26" t="s">
        <v>3658</v>
      </c>
    </row>
    <row r="210" ht="27" customHeight="1" spans="1:11">
      <c r="A210" s="23" t="s">
        <v>3655</v>
      </c>
      <c r="B210" s="25">
        <v>5000000</v>
      </c>
      <c r="C210" s="26" t="s">
        <v>3656</v>
      </c>
      <c r="D210" s="26" t="s">
        <v>3305</v>
      </c>
      <c r="E210" s="26" t="s">
        <v>3454</v>
      </c>
      <c r="F210" s="26" t="s">
        <v>3659</v>
      </c>
      <c r="G210" s="26" t="s">
        <v>3328</v>
      </c>
      <c r="H210" s="26" t="s">
        <v>3532</v>
      </c>
      <c r="I210" s="26" t="s">
        <v>3499</v>
      </c>
      <c r="J210" s="26" t="s">
        <v>3295</v>
      </c>
      <c r="K210" s="26" t="s">
        <v>3658</v>
      </c>
    </row>
    <row r="211" ht="27" customHeight="1" spans="1:11">
      <c r="A211" s="23" t="s">
        <v>3655</v>
      </c>
      <c r="B211" s="25">
        <v>5000000</v>
      </c>
      <c r="C211" s="26" t="s">
        <v>3656</v>
      </c>
      <c r="D211" s="26" t="s">
        <v>3310</v>
      </c>
      <c r="E211" s="26" t="s">
        <v>3311</v>
      </c>
      <c r="F211" s="26" t="s">
        <v>3563</v>
      </c>
      <c r="G211" s="26" t="s">
        <v>3292</v>
      </c>
      <c r="H211" s="26" t="s">
        <v>3621</v>
      </c>
      <c r="I211" s="26" t="s">
        <v>3300</v>
      </c>
      <c r="J211" s="26" t="s">
        <v>3295</v>
      </c>
      <c r="K211" s="26" t="s">
        <v>3658</v>
      </c>
    </row>
    <row r="212" ht="27" customHeight="1" spans="1:11">
      <c r="A212" s="24" t="s">
        <v>3660</v>
      </c>
      <c r="B212" s="23"/>
      <c r="C212" s="23"/>
      <c r="D212" s="23"/>
      <c r="E212" s="23"/>
      <c r="F212" s="23"/>
      <c r="G212" s="23"/>
      <c r="H212" s="23"/>
      <c r="I212" s="23"/>
      <c r="J212" s="23"/>
      <c r="K212" s="23"/>
    </row>
    <row r="213" ht="27" customHeight="1" spans="1:11">
      <c r="A213" s="27" t="s">
        <v>3660</v>
      </c>
      <c r="B213" s="23"/>
      <c r="C213" s="23"/>
      <c r="D213" s="23"/>
      <c r="E213" s="23"/>
      <c r="F213" s="23"/>
      <c r="G213" s="23"/>
      <c r="H213" s="23"/>
      <c r="I213" s="23"/>
      <c r="J213" s="23"/>
      <c r="K213" s="23"/>
    </row>
    <row r="214" ht="27" customHeight="1" spans="1:11">
      <c r="A214" s="23" t="s">
        <v>3661</v>
      </c>
      <c r="B214" s="25">
        <v>35000000</v>
      </c>
      <c r="C214" s="26" t="s">
        <v>3662</v>
      </c>
      <c r="D214" s="26" t="s">
        <v>3289</v>
      </c>
      <c r="E214" s="26" t="s">
        <v>3290</v>
      </c>
      <c r="F214" s="26" t="s">
        <v>3663</v>
      </c>
      <c r="G214" s="26"/>
      <c r="H214" s="26" t="s">
        <v>3664</v>
      </c>
      <c r="I214" s="26" t="s">
        <v>3387</v>
      </c>
      <c r="J214" s="26" t="s">
        <v>3295</v>
      </c>
      <c r="K214" s="26" t="s">
        <v>3665</v>
      </c>
    </row>
    <row r="215" ht="27" customHeight="1" spans="1:11">
      <c r="A215" s="23" t="s">
        <v>3661</v>
      </c>
      <c r="B215" s="25">
        <v>35000000</v>
      </c>
      <c r="C215" s="26" t="s">
        <v>3662</v>
      </c>
      <c r="D215" s="26" t="s">
        <v>3289</v>
      </c>
      <c r="E215" s="26" t="s">
        <v>3290</v>
      </c>
      <c r="F215" s="26" t="s">
        <v>3663</v>
      </c>
      <c r="G215" s="26"/>
      <c r="H215" s="26" t="s">
        <v>3664</v>
      </c>
      <c r="I215" s="26" t="s">
        <v>3387</v>
      </c>
      <c r="J215" s="26" t="s">
        <v>3295</v>
      </c>
      <c r="K215" s="26" t="s">
        <v>3665</v>
      </c>
    </row>
    <row r="216" ht="27" customHeight="1" spans="1:11">
      <c r="A216" s="23" t="s">
        <v>3661</v>
      </c>
      <c r="B216" s="25">
        <v>35000000</v>
      </c>
      <c r="C216" s="26" t="s">
        <v>3662</v>
      </c>
      <c r="D216" s="26" t="s">
        <v>3289</v>
      </c>
      <c r="E216" s="26" t="s">
        <v>3290</v>
      </c>
      <c r="F216" s="26" t="s">
        <v>3663</v>
      </c>
      <c r="G216" s="26"/>
      <c r="H216" s="26" t="s">
        <v>3664</v>
      </c>
      <c r="I216" s="26" t="s">
        <v>3387</v>
      </c>
      <c r="J216" s="26" t="s">
        <v>3295</v>
      </c>
      <c r="K216" s="26" t="s">
        <v>3665</v>
      </c>
    </row>
    <row r="217" ht="27" customHeight="1" spans="1:11">
      <c r="A217" s="23" t="s">
        <v>3661</v>
      </c>
      <c r="B217" s="25">
        <v>35000000</v>
      </c>
      <c r="C217" s="26" t="s">
        <v>3662</v>
      </c>
      <c r="D217" s="26" t="s">
        <v>3305</v>
      </c>
      <c r="E217" s="26" t="s">
        <v>3454</v>
      </c>
      <c r="F217" s="26" t="s">
        <v>3497</v>
      </c>
      <c r="G217" s="26"/>
      <c r="H217" s="26" t="s">
        <v>3666</v>
      </c>
      <c r="I217" s="26" t="s">
        <v>3397</v>
      </c>
      <c r="J217" s="26" t="s">
        <v>3295</v>
      </c>
      <c r="K217" s="26" t="s">
        <v>3665</v>
      </c>
    </row>
    <row r="218" ht="27" customHeight="1" spans="1:11">
      <c r="A218" s="23" t="s">
        <v>3661</v>
      </c>
      <c r="B218" s="25">
        <v>35000000</v>
      </c>
      <c r="C218" s="26" t="s">
        <v>3662</v>
      </c>
      <c r="D218" s="26" t="s">
        <v>3305</v>
      </c>
      <c r="E218" s="26" t="s">
        <v>3454</v>
      </c>
      <c r="F218" s="26" t="s">
        <v>3497</v>
      </c>
      <c r="G218" s="26"/>
      <c r="H218" s="26" t="s">
        <v>3666</v>
      </c>
      <c r="I218" s="26" t="s">
        <v>3397</v>
      </c>
      <c r="J218" s="26" t="s">
        <v>3295</v>
      </c>
      <c r="K218" s="26" t="s">
        <v>3665</v>
      </c>
    </row>
    <row r="219" ht="27" customHeight="1" spans="1:11">
      <c r="A219" s="23" t="s">
        <v>3661</v>
      </c>
      <c r="B219" s="25">
        <v>35000000</v>
      </c>
      <c r="C219" s="26" t="s">
        <v>3662</v>
      </c>
      <c r="D219" s="26" t="s">
        <v>3305</v>
      </c>
      <c r="E219" s="26" t="s">
        <v>3454</v>
      </c>
      <c r="F219" s="26" t="s">
        <v>3497</v>
      </c>
      <c r="G219" s="26"/>
      <c r="H219" s="26" t="s">
        <v>3666</v>
      </c>
      <c r="I219" s="26" t="s">
        <v>3397</v>
      </c>
      <c r="J219" s="26" t="s">
        <v>3295</v>
      </c>
      <c r="K219" s="26" t="s">
        <v>3665</v>
      </c>
    </row>
    <row r="220" ht="27" customHeight="1" spans="1:11">
      <c r="A220" s="23" t="s">
        <v>3661</v>
      </c>
      <c r="B220" s="25">
        <v>35000000</v>
      </c>
      <c r="C220" s="26" t="s">
        <v>3662</v>
      </c>
      <c r="D220" s="26" t="s">
        <v>3310</v>
      </c>
      <c r="E220" s="26" t="s">
        <v>3311</v>
      </c>
      <c r="F220" s="26" t="s">
        <v>3667</v>
      </c>
      <c r="G220" s="26"/>
      <c r="H220" s="26" t="s">
        <v>3318</v>
      </c>
      <c r="I220" s="26" t="s">
        <v>3300</v>
      </c>
      <c r="J220" s="26" t="s">
        <v>3295</v>
      </c>
      <c r="K220" s="26" t="s">
        <v>3665</v>
      </c>
    </row>
    <row r="221" ht="27" customHeight="1" spans="1:11">
      <c r="A221" s="23" t="s">
        <v>3661</v>
      </c>
      <c r="B221" s="25">
        <v>35000000</v>
      </c>
      <c r="C221" s="26" t="s">
        <v>3662</v>
      </c>
      <c r="D221" s="26" t="s">
        <v>3310</v>
      </c>
      <c r="E221" s="26" t="s">
        <v>3311</v>
      </c>
      <c r="F221" s="26" t="s">
        <v>3667</v>
      </c>
      <c r="G221" s="26"/>
      <c r="H221" s="26" t="s">
        <v>3318</v>
      </c>
      <c r="I221" s="26" t="s">
        <v>3300</v>
      </c>
      <c r="J221" s="26" t="s">
        <v>3295</v>
      </c>
      <c r="K221" s="26" t="s">
        <v>3665</v>
      </c>
    </row>
    <row r="222" ht="27" customHeight="1" spans="1:11">
      <c r="A222" s="23" t="s">
        <v>3661</v>
      </c>
      <c r="B222" s="25">
        <v>35000000</v>
      </c>
      <c r="C222" s="26" t="s">
        <v>3662</v>
      </c>
      <c r="D222" s="26" t="s">
        <v>3310</v>
      </c>
      <c r="E222" s="26" t="s">
        <v>3311</v>
      </c>
      <c r="F222" s="26" t="s">
        <v>3667</v>
      </c>
      <c r="G222" s="26"/>
      <c r="H222" s="26" t="s">
        <v>3318</v>
      </c>
      <c r="I222" s="26" t="s">
        <v>3300</v>
      </c>
      <c r="J222" s="26" t="s">
        <v>3295</v>
      </c>
      <c r="K222" s="26" t="s">
        <v>3665</v>
      </c>
    </row>
    <row r="223" ht="27" customHeight="1" spans="1:11">
      <c r="A223" s="23" t="s">
        <v>3668</v>
      </c>
      <c r="B223" s="25">
        <v>8426250</v>
      </c>
      <c r="C223" s="26" t="s">
        <v>3507</v>
      </c>
      <c r="D223" s="26" t="s">
        <v>3289</v>
      </c>
      <c r="E223" s="26" t="s">
        <v>3290</v>
      </c>
      <c r="F223" s="26" t="s">
        <v>3663</v>
      </c>
      <c r="G223" s="26"/>
      <c r="H223" s="26" t="s">
        <v>3669</v>
      </c>
      <c r="I223" s="26" t="s">
        <v>3387</v>
      </c>
      <c r="J223" s="26" t="s">
        <v>3295</v>
      </c>
      <c r="K223" s="26" t="s">
        <v>3670</v>
      </c>
    </row>
    <row r="224" ht="27" customHeight="1" spans="1:11">
      <c r="A224" s="23" t="s">
        <v>3668</v>
      </c>
      <c r="B224" s="25">
        <v>8426250</v>
      </c>
      <c r="C224" s="26" t="s">
        <v>3507</v>
      </c>
      <c r="D224" s="26" t="s">
        <v>3289</v>
      </c>
      <c r="E224" s="26" t="s">
        <v>3290</v>
      </c>
      <c r="F224" s="26" t="s">
        <v>3663</v>
      </c>
      <c r="G224" s="26"/>
      <c r="H224" s="26" t="s">
        <v>3669</v>
      </c>
      <c r="I224" s="26" t="s">
        <v>3387</v>
      </c>
      <c r="J224" s="26" t="s">
        <v>3295</v>
      </c>
      <c r="K224" s="26" t="s">
        <v>3670</v>
      </c>
    </row>
    <row r="225" ht="27" customHeight="1" spans="1:11">
      <c r="A225" s="23" t="s">
        <v>3668</v>
      </c>
      <c r="B225" s="25">
        <v>8426250</v>
      </c>
      <c r="C225" s="26" t="s">
        <v>3507</v>
      </c>
      <c r="D225" s="26" t="s">
        <v>3289</v>
      </c>
      <c r="E225" s="26" t="s">
        <v>3496</v>
      </c>
      <c r="F225" s="26" t="s">
        <v>3671</v>
      </c>
      <c r="G225" s="26"/>
      <c r="H225" s="26" t="s">
        <v>3672</v>
      </c>
      <c r="I225" s="26" t="s">
        <v>3499</v>
      </c>
      <c r="J225" s="26" t="s">
        <v>3295</v>
      </c>
      <c r="K225" s="26" t="s">
        <v>3670</v>
      </c>
    </row>
    <row r="226" ht="27" customHeight="1" spans="1:11">
      <c r="A226" s="23" t="s">
        <v>3668</v>
      </c>
      <c r="B226" s="25">
        <v>8426250</v>
      </c>
      <c r="C226" s="26" t="s">
        <v>3507</v>
      </c>
      <c r="D226" s="26" t="s">
        <v>3289</v>
      </c>
      <c r="E226" s="26" t="s">
        <v>3496</v>
      </c>
      <c r="F226" s="26" t="s">
        <v>3671</v>
      </c>
      <c r="G226" s="26"/>
      <c r="H226" s="26" t="s">
        <v>3672</v>
      </c>
      <c r="I226" s="26" t="s">
        <v>3499</v>
      </c>
      <c r="J226" s="26" t="s">
        <v>3295</v>
      </c>
      <c r="K226" s="26" t="s">
        <v>3670</v>
      </c>
    </row>
    <row r="227" ht="27" customHeight="1" spans="1:11">
      <c r="A227" s="23" t="s">
        <v>3668</v>
      </c>
      <c r="B227" s="25">
        <v>8426250</v>
      </c>
      <c r="C227" s="26" t="s">
        <v>3507</v>
      </c>
      <c r="D227" s="26" t="s">
        <v>3305</v>
      </c>
      <c r="E227" s="26" t="s">
        <v>3306</v>
      </c>
      <c r="F227" s="26" t="s">
        <v>3673</v>
      </c>
      <c r="G227" s="26"/>
      <c r="H227" s="26" t="s">
        <v>3674</v>
      </c>
      <c r="I227" s="26" t="s">
        <v>3407</v>
      </c>
      <c r="J227" s="26" t="s">
        <v>3295</v>
      </c>
      <c r="K227" s="26" t="s">
        <v>3670</v>
      </c>
    </row>
    <row r="228" ht="27" customHeight="1" spans="1:11">
      <c r="A228" s="23" t="s">
        <v>3668</v>
      </c>
      <c r="B228" s="25">
        <v>8426250</v>
      </c>
      <c r="C228" s="26" t="s">
        <v>3507</v>
      </c>
      <c r="D228" s="26" t="s">
        <v>3305</v>
      </c>
      <c r="E228" s="26" t="s">
        <v>3306</v>
      </c>
      <c r="F228" s="26" t="s">
        <v>3673</v>
      </c>
      <c r="G228" s="26"/>
      <c r="H228" s="26" t="s">
        <v>3674</v>
      </c>
      <c r="I228" s="26" t="s">
        <v>3407</v>
      </c>
      <c r="J228" s="26" t="s">
        <v>3295</v>
      </c>
      <c r="K228" s="26" t="s">
        <v>3670</v>
      </c>
    </row>
    <row r="229" ht="27" customHeight="1" spans="1:11">
      <c r="A229" s="23" t="s">
        <v>3668</v>
      </c>
      <c r="B229" s="25">
        <v>8426250</v>
      </c>
      <c r="C229" s="26" t="s">
        <v>3507</v>
      </c>
      <c r="D229" s="26" t="s">
        <v>3310</v>
      </c>
      <c r="E229" s="26" t="s">
        <v>3311</v>
      </c>
      <c r="F229" s="26" t="s">
        <v>3675</v>
      </c>
      <c r="G229" s="26"/>
      <c r="H229" s="26" t="s">
        <v>3476</v>
      </c>
      <c r="I229" s="26" t="s">
        <v>3300</v>
      </c>
      <c r="J229" s="26" t="s">
        <v>3295</v>
      </c>
      <c r="K229" s="26" t="s">
        <v>3670</v>
      </c>
    </row>
    <row r="230" ht="27" customHeight="1" spans="1:11">
      <c r="A230" s="23" t="s">
        <v>3668</v>
      </c>
      <c r="B230" s="25">
        <v>8426250</v>
      </c>
      <c r="C230" s="26" t="s">
        <v>3507</v>
      </c>
      <c r="D230" s="26" t="s">
        <v>3310</v>
      </c>
      <c r="E230" s="26" t="s">
        <v>3311</v>
      </c>
      <c r="F230" s="26" t="s">
        <v>3675</v>
      </c>
      <c r="G230" s="26"/>
      <c r="H230" s="26" t="s">
        <v>3476</v>
      </c>
      <c r="I230" s="26" t="s">
        <v>3300</v>
      </c>
      <c r="J230" s="26" t="s">
        <v>3295</v>
      </c>
      <c r="K230" s="26" t="s">
        <v>3670</v>
      </c>
    </row>
    <row r="231" ht="27" customHeight="1" spans="1:11">
      <c r="A231" s="23" t="s">
        <v>3676</v>
      </c>
      <c r="B231" s="25">
        <v>5000000</v>
      </c>
      <c r="C231" s="26" t="s">
        <v>3676</v>
      </c>
      <c r="D231" s="26" t="s">
        <v>3289</v>
      </c>
      <c r="E231" s="26" t="s">
        <v>3290</v>
      </c>
      <c r="F231" s="26" t="s">
        <v>3677</v>
      </c>
      <c r="G231" s="26" t="s">
        <v>3328</v>
      </c>
      <c r="H231" s="26" t="s">
        <v>3678</v>
      </c>
      <c r="I231" s="26" t="s">
        <v>3300</v>
      </c>
      <c r="J231" s="26" t="s">
        <v>3295</v>
      </c>
      <c r="K231" s="26" t="s">
        <v>3679</v>
      </c>
    </row>
    <row r="232" ht="27" customHeight="1" spans="1:11">
      <c r="A232" s="23" t="s">
        <v>3676</v>
      </c>
      <c r="B232" s="25">
        <v>5000000</v>
      </c>
      <c r="C232" s="26" t="s">
        <v>3676</v>
      </c>
      <c r="D232" s="26" t="s">
        <v>3289</v>
      </c>
      <c r="E232" s="26" t="s">
        <v>3302</v>
      </c>
      <c r="F232" s="26" t="s">
        <v>3680</v>
      </c>
      <c r="G232" s="26" t="s">
        <v>3328</v>
      </c>
      <c r="H232" s="26" t="s">
        <v>3299</v>
      </c>
      <c r="I232" s="26" t="s">
        <v>3300</v>
      </c>
      <c r="J232" s="26" t="s">
        <v>3295</v>
      </c>
      <c r="K232" s="26" t="s">
        <v>3681</v>
      </c>
    </row>
    <row r="233" ht="27" customHeight="1" spans="1:11">
      <c r="A233" s="23" t="s">
        <v>3676</v>
      </c>
      <c r="B233" s="25">
        <v>5000000</v>
      </c>
      <c r="C233" s="26" t="s">
        <v>3676</v>
      </c>
      <c r="D233" s="26" t="s">
        <v>3305</v>
      </c>
      <c r="E233" s="26" t="s">
        <v>3306</v>
      </c>
      <c r="F233" s="26" t="s">
        <v>3682</v>
      </c>
      <c r="G233" s="26" t="s">
        <v>3292</v>
      </c>
      <c r="H233" s="26" t="s">
        <v>3359</v>
      </c>
      <c r="I233" s="26" t="s">
        <v>3300</v>
      </c>
      <c r="J233" s="26" t="s">
        <v>3295</v>
      </c>
      <c r="K233" s="26" t="s">
        <v>3683</v>
      </c>
    </row>
    <row r="234" ht="27" customHeight="1" spans="1:11">
      <c r="A234" s="23" t="s">
        <v>3676</v>
      </c>
      <c r="B234" s="25">
        <v>5000000</v>
      </c>
      <c r="C234" s="26" t="s">
        <v>3676</v>
      </c>
      <c r="D234" s="26" t="s">
        <v>3310</v>
      </c>
      <c r="E234" s="26" t="s">
        <v>3311</v>
      </c>
      <c r="F234" s="26" t="s">
        <v>3535</v>
      </c>
      <c r="G234" s="26" t="s">
        <v>3292</v>
      </c>
      <c r="H234" s="26" t="s">
        <v>3308</v>
      </c>
      <c r="I234" s="26" t="s">
        <v>3300</v>
      </c>
      <c r="J234" s="26" t="s">
        <v>3295</v>
      </c>
      <c r="K234" s="26" t="s">
        <v>3684</v>
      </c>
    </row>
    <row r="235" ht="27" customHeight="1" spans="1:11">
      <c r="A235" s="23" t="s">
        <v>3685</v>
      </c>
      <c r="B235" s="25">
        <v>82029650</v>
      </c>
      <c r="C235" s="26" t="s">
        <v>3686</v>
      </c>
      <c r="D235" s="26" t="s">
        <v>3289</v>
      </c>
      <c r="E235" s="26" t="s">
        <v>3290</v>
      </c>
      <c r="F235" s="26" t="s">
        <v>3663</v>
      </c>
      <c r="G235" s="26"/>
      <c r="H235" s="26" t="s">
        <v>3687</v>
      </c>
      <c r="I235" s="26" t="s">
        <v>3387</v>
      </c>
      <c r="J235" s="26" t="s">
        <v>3295</v>
      </c>
      <c r="K235" s="26" t="s">
        <v>3688</v>
      </c>
    </row>
    <row r="236" ht="27" customHeight="1" spans="1:11">
      <c r="A236" s="23" t="s">
        <v>3685</v>
      </c>
      <c r="B236" s="25">
        <v>82029650</v>
      </c>
      <c r="C236" s="26" t="s">
        <v>3686</v>
      </c>
      <c r="D236" s="26" t="s">
        <v>3289</v>
      </c>
      <c r="E236" s="26" t="s">
        <v>3290</v>
      </c>
      <c r="F236" s="26" t="s">
        <v>3663</v>
      </c>
      <c r="G236" s="26"/>
      <c r="H236" s="26" t="s">
        <v>3687</v>
      </c>
      <c r="I236" s="26" t="s">
        <v>3387</v>
      </c>
      <c r="J236" s="26" t="s">
        <v>3295</v>
      </c>
      <c r="K236" s="26" t="s">
        <v>3688</v>
      </c>
    </row>
    <row r="237" ht="27" customHeight="1" spans="1:11">
      <c r="A237" s="23" t="s">
        <v>3685</v>
      </c>
      <c r="B237" s="25">
        <v>82029650</v>
      </c>
      <c r="C237" s="26" t="s">
        <v>3686</v>
      </c>
      <c r="D237" s="26" t="s">
        <v>3289</v>
      </c>
      <c r="E237" s="26" t="s">
        <v>3496</v>
      </c>
      <c r="F237" s="26" t="s">
        <v>3497</v>
      </c>
      <c r="G237" s="26"/>
      <c r="H237" s="26" t="s">
        <v>3689</v>
      </c>
      <c r="I237" s="26" t="s">
        <v>3499</v>
      </c>
      <c r="J237" s="26" t="s">
        <v>3295</v>
      </c>
      <c r="K237" s="26" t="s">
        <v>3688</v>
      </c>
    </row>
    <row r="238" ht="27" customHeight="1" spans="1:11">
      <c r="A238" s="23" t="s">
        <v>3685</v>
      </c>
      <c r="B238" s="25">
        <v>82029650</v>
      </c>
      <c r="C238" s="26" t="s">
        <v>3686</v>
      </c>
      <c r="D238" s="26" t="s">
        <v>3289</v>
      </c>
      <c r="E238" s="26" t="s">
        <v>3496</v>
      </c>
      <c r="F238" s="26" t="s">
        <v>3497</v>
      </c>
      <c r="G238" s="26"/>
      <c r="H238" s="26" t="s">
        <v>3689</v>
      </c>
      <c r="I238" s="26" t="s">
        <v>3499</v>
      </c>
      <c r="J238" s="26" t="s">
        <v>3295</v>
      </c>
      <c r="K238" s="26" t="s">
        <v>3688</v>
      </c>
    </row>
    <row r="239" ht="27" customHeight="1" spans="1:11">
      <c r="A239" s="23" t="s">
        <v>3685</v>
      </c>
      <c r="B239" s="25">
        <v>82029650</v>
      </c>
      <c r="C239" s="26" t="s">
        <v>3686</v>
      </c>
      <c r="D239" s="26" t="s">
        <v>3305</v>
      </c>
      <c r="E239" s="26" t="s">
        <v>3306</v>
      </c>
      <c r="F239" s="26" t="s">
        <v>3690</v>
      </c>
      <c r="G239" s="26"/>
      <c r="H239" s="26" t="s">
        <v>3674</v>
      </c>
      <c r="I239" s="26" t="s">
        <v>3407</v>
      </c>
      <c r="J239" s="26" t="s">
        <v>3295</v>
      </c>
      <c r="K239" s="26" t="s">
        <v>3688</v>
      </c>
    </row>
    <row r="240" ht="27" customHeight="1" spans="1:11">
      <c r="A240" s="23" t="s">
        <v>3685</v>
      </c>
      <c r="B240" s="25">
        <v>82029650</v>
      </c>
      <c r="C240" s="26" t="s">
        <v>3686</v>
      </c>
      <c r="D240" s="26" t="s">
        <v>3305</v>
      </c>
      <c r="E240" s="26" t="s">
        <v>3306</v>
      </c>
      <c r="F240" s="26" t="s">
        <v>3690</v>
      </c>
      <c r="G240" s="26"/>
      <c r="H240" s="26" t="s">
        <v>3674</v>
      </c>
      <c r="I240" s="26" t="s">
        <v>3407</v>
      </c>
      <c r="J240" s="26" t="s">
        <v>3295</v>
      </c>
      <c r="K240" s="26" t="s">
        <v>3688</v>
      </c>
    </row>
    <row r="241" ht="27" customHeight="1" spans="1:11">
      <c r="A241" s="23" t="s">
        <v>3685</v>
      </c>
      <c r="B241" s="25">
        <v>82029650</v>
      </c>
      <c r="C241" s="26" t="s">
        <v>3686</v>
      </c>
      <c r="D241" s="26" t="s">
        <v>3310</v>
      </c>
      <c r="E241" s="26" t="s">
        <v>3311</v>
      </c>
      <c r="F241" s="26" t="s">
        <v>3691</v>
      </c>
      <c r="G241" s="26"/>
      <c r="H241" s="26" t="s">
        <v>3308</v>
      </c>
      <c r="I241" s="26" t="s">
        <v>3300</v>
      </c>
      <c r="J241" s="26" t="s">
        <v>3295</v>
      </c>
      <c r="K241" s="26" t="s">
        <v>3688</v>
      </c>
    </row>
    <row r="242" ht="27" customHeight="1" spans="1:11">
      <c r="A242" s="23" t="s">
        <v>3685</v>
      </c>
      <c r="B242" s="25">
        <v>82029650</v>
      </c>
      <c r="C242" s="26" t="s">
        <v>3686</v>
      </c>
      <c r="D242" s="26" t="s">
        <v>3310</v>
      </c>
      <c r="E242" s="26" t="s">
        <v>3311</v>
      </c>
      <c r="F242" s="26" t="s">
        <v>3691</v>
      </c>
      <c r="G242" s="26"/>
      <c r="H242" s="26" t="s">
        <v>3308</v>
      </c>
      <c r="I242" s="26" t="s">
        <v>3300</v>
      </c>
      <c r="J242" s="26" t="s">
        <v>3295</v>
      </c>
      <c r="K242" s="26" t="s">
        <v>3688</v>
      </c>
    </row>
    <row r="243" ht="27" customHeight="1" spans="1:11">
      <c r="A243" s="23" t="s">
        <v>3692</v>
      </c>
      <c r="B243" s="25">
        <v>18559154</v>
      </c>
      <c r="C243" s="26" t="s">
        <v>3693</v>
      </c>
      <c r="D243" s="26" t="s">
        <v>3289</v>
      </c>
      <c r="E243" s="26" t="s">
        <v>3290</v>
      </c>
      <c r="F243" s="26" t="s">
        <v>3663</v>
      </c>
      <c r="G243" s="26"/>
      <c r="H243" s="26" t="s">
        <v>3694</v>
      </c>
      <c r="I243" s="26" t="s">
        <v>3387</v>
      </c>
      <c r="J243" s="26" t="s">
        <v>3295</v>
      </c>
      <c r="K243" s="26" t="s">
        <v>3569</v>
      </c>
    </row>
    <row r="244" ht="27" customHeight="1" spans="1:11">
      <c r="A244" s="23" t="s">
        <v>3692</v>
      </c>
      <c r="B244" s="25">
        <v>18559154</v>
      </c>
      <c r="C244" s="26" t="s">
        <v>3693</v>
      </c>
      <c r="D244" s="26" t="s">
        <v>3289</v>
      </c>
      <c r="E244" s="26" t="s">
        <v>3290</v>
      </c>
      <c r="F244" s="26" t="s">
        <v>3663</v>
      </c>
      <c r="G244" s="26"/>
      <c r="H244" s="26" t="s">
        <v>3694</v>
      </c>
      <c r="I244" s="26" t="s">
        <v>3387</v>
      </c>
      <c r="J244" s="26" t="s">
        <v>3295</v>
      </c>
      <c r="K244" s="26" t="s">
        <v>3569</v>
      </c>
    </row>
    <row r="245" ht="27" customHeight="1" spans="1:11">
      <c r="A245" s="23" t="s">
        <v>3692</v>
      </c>
      <c r="B245" s="25">
        <v>18559154</v>
      </c>
      <c r="C245" s="26" t="s">
        <v>3693</v>
      </c>
      <c r="D245" s="26" t="s">
        <v>3289</v>
      </c>
      <c r="E245" s="26" t="s">
        <v>3496</v>
      </c>
      <c r="F245" s="26" t="s">
        <v>3671</v>
      </c>
      <c r="G245" s="26"/>
      <c r="H245" s="26" t="s">
        <v>3695</v>
      </c>
      <c r="I245" s="26" t="s">
        <v>3499</v>
      </c>
      <c r="J245" s="26" t="s">
        <v>3295</v>
      </c>
      <c r="K245" s="26" t="s">
        <v>3569</v>
      </c>
    </row>
    <row r="246" ht="27" customHeight="1" spans="1:11">
      <c r="A246" s="23" t="s">
        <v>3692</v>
      </c>
      <c r="B246" s="25">
        <v>18559154</v>
      </c>
      <c r="C246" s="26" t="s">
        <v>3693</v>
      </c>
      <c r="D246" s="26" t="s">
        <v>3289</v>
      </c>
      <c r="E246" s="26" t="s">
        <v>3496</v>
      </c>
      <c r="F246" s="26" t="s">
        <v>3671</v>
      </c>
      <c r="G246" s="26"/>
      <c r="H246" s="26" t="s">
        <v>3695</v>
      </c>
      <c r="I246" s="26" t="s">
        <v>3499</v>
      </c>
      <c r="J246" s="26" t="s">
        <v>3295</v>
      </c>
      <c r="K246" s="26" t="s">
        <v>3569</v>
      </c>
    </row>
    <row r="247" ht="27" customHeight="1" spans="1:11">
      <c r="A247" s="23" t="s">
        <v>3692</v>
      </c>
      <c r="B247" s="25">
        <v>18559154</v>
      </c>
      <c r="C247" s="26" t="s">
        <v>3693</v>
      </c>
      <c r="D247" s="26" t="s">
        <v>3305</v>
      </c>
      <c r="E247" s="26" t="s">
        <v>3306</v>
      </c>
      <c r="F247" s="26" t="s">
        <v>3673</v>
      </c>
      <c r="G247" s="26"/>
      <c r="H247" s="26" t="s">
        <v>3674</v>
      </c>
      <c r="I247" s="26" t="s">
        <v>3407</v>
      </c>
      <c r="J247" s="26" t="s">
        <v>3295</v>
      </c>
      <c r="K247" s="26" t="s">
        <v>3569</v>
      </c>
    </row>
    <row r="248" ht="27" customHeight="1" spans="1:11">
      <c r="A248" s="23" t="s">
        <v>3692</v>
      </c>
      <c r="B248" s="25">
        <v>18559154</v>
      </c>
      <c r="C248" s="26" t="s">
        <v>3693</v>
      </c>
      <c r="D248" s="26" t="s">
        <v>3305</v>
      </c>
      <c r="E248" s="26" t="s">
        <v>3306</v>
      </c>
      <c r="F248" s="26" t="s">
        <v>3673</v>
      </c>
      <c r="G248" s="26"/>
      <c r="H248" s="26" t="s">
        <v>3674</v>
      </c>
      <c r="I248" s="26" t="s">
        <v>3407</v>
      </c>
      <c r="J248" s="26" t="s">
        <v>3295</v>
      </c>
      <c r="K248" s="26" t="s">
        <v>3569</v>
      </c>
    </row>
    <row r="249" ht="27" customHeight="1" spans="1:11">
      <c r="A249" s="23" t="s">
        <v>3692</v>
      </c>
      <c r="B249" s="25">
        <v>18559154</v>
      </c>
      <c r="C249" s="26" t="s">
        <v>3693</v>
      </c>
      <c r="D249" s="26" t="s">
        <v>3310</v>
      </c>
      <c r="E249" s="26" t="s">
        <v>3311</v>
      </c>
      <c r="F249" s="26" t="s">
        <v>3691</v>
      </c>
      <c r="G249" s="26"/>
      <c r="H249" s="26" t="s">
        <v>3476</v>
      </c>
      <c r="I249" s="26" t="s">
        <v>3300</v>
      </c>
      <c r="J249" s="26" t="s">
        <v>3295</v>
      </c>
      <c r="K249" s="26" t="s">
        <v>3569</v>
      </c>
    </row>
    <row r="250" ht="27" customHeight="1" spans="1:11">
      <c r="A250" s="23" t="s">
        <v>3692</v>
      </c>
      <c r="B250" s="25">
        <v>18559154</v>
      </c>
      <c r="C250" s="26" t="s">
        <v>3693</v>
      </c>
      <c r="D250" s="26" t="s">
        <v>3310</v>
      </c>
      <c r="E250" s="26" t="s">
        <v>3311</v>
      </c>
      <c r="F250" s="26" t="s">
        <v>3691</v>
      </c>
      <c r="G250" s="26"/>
      <c r="H250" s="26" t="s">
        <v>3476</v>
      </c>
      <c r="I250" s="26" t="s">
        <v>3300</v>
      </c>
      <c r="J250" s="26" t="s">
        <v>3295</v>
      </c>
      <c r="K250" s="26" t="s">
        <v>3569</v>
      </c>
    </row>
    <row r="251" ht="27" customHeight="1" spans="1:11">
      <c r="A251" s="23" t="s">
        <v>3696</v>
      </c>
      <c r="B251" s="25">
        <v>11975000</v>
      </c>
      <c r="C251" s="26" t="s">
        <v>3697</v>
      </c>
      <c r="D251" s="26" t="s">
        <v>3289</v>
      </c>
      <c r="E251" s="26" t="s">
        <v>3290</v>
      </c>
      <c r="F251" s="26" t="s">
        <v>3663</v>
      </c>
      <c r="G251" s="26"/>
      <c r="H251" s="26" t="s">
        <v>3698</v>
      </c>
      <c r="I251" s="26" t="s">
        <v>3387</v>
      </c>
      <c r="J251" s="26" t="s">
        <v>3295</v>
      </c>
      <c r="K251" s="26" t="s">
        <v>3688</v>
      </c>
    </row>
    <row r="252" ht="27" customHeight="1" spans="1:11">
      <c r="A252" s="23" t="s">
        <v>3696</v>
      </c>
      <c r="B252" s="25">
        <v>11975000</v>
      </c>
      <c r="C252" s="26" t="s">
        <v>3699</v>
      </c>
      <c r="D252" s="26" t="s">
        <v>3289</v>
      </c>
      <c r="E252" s="26" t="s">
        <v>3290</v>
      </c>
      <c r="F252" s="26" t="s">
        <v>3663</v>
      </c>
      <c r="G252" s="26"/>
      <c r="H252" s="26" t="s">
        <v>3698</v>
      </c>
      <c r="I252" s="26" t="s">
        <v>3387</v>
      </c>
      <c r="J252" s="26" t="s">
        <v>3295</v>
      </c>
      <c r="K252" s="26" t="s">
        <v>3688</v>
      </c>
    </row>
    <row r="253" ht="27" customHeight="1" spans="1:11">
      <c r="A253" s="23" t="s">
        <v>3696</v>
      </c>
      <c r="B253" s="25">
        <v>11975000</v>
      </c>
      <c r="C253" s="26" t="s">
        <v>3699</v>
      </c>
      <c r="D253" s="26" t="s">
        <v>3289</v>
      </c>
      <c r="E253" s="26" t="s">
        <v>3496</v>
      </c>
      <c r="F253" s="26" t="s">
        <v>3671</v>
      </c>
      <c r="G253" s="26"/>
      <c r="H253" s="26" t="s">
        <v>3700</v>
      </c>
      <c r="I253" s="26" t="s">
        <v>3499</v>
      </c>
      <c r="J253" s="26" t="s">
        <v>3295</v>
      </c>
      <c r="K253" s="26" t="s">
        <v>3688</v>
      </c>
    </row>
    <row r="254" ht="27" customHeight="1" spans="1:11">
      <c r="A254" s="23" t="s">
        <v>3696</v>
      </c>
      <c r="B254" s="25">
        <v>11975000</v>
      </c>
      <c r="C254" s="26" t="s">
        <v>3699</v>
      </c>
      <c r="D254" s="26" t="s">
        <v>3289</v>
      </c>
      <c r="E254" s="26" t="s">
        <v>3496</v>
      </c>
      <c r="F254" s="26" t="s">
        <v>3671</v>
      </c>
      <c r="G254" s="26"/>
      <c r="H254" s="26" t="s">
        <v>3700</v>
      </c>
      <c r="I254" s="26" t="s">
        <v>3499</v>
      </c>
      <c r="J254" s="26" t="s">
        <v>3295</v>
      </c>
      <c r="K254" s="26" t="s">
        <v>3688</v>
      </c>
    </row>
    <row r="255" ht="27" customHeight="1" spans="1:11">
      <c r="A255" s="23" t="s">
        <v>3696</v>
      </c>
      <c r="B255" s="25">
        <v>11975000</v>
      </c>
      <c r="C255" s="26" t="s">
        <v>3699</v>
      </c>
      <c r="D255" s="26" t="s">
        <v>3305</v>
      </c>
      <c r="E255" s="26" t="s">
        <v>3306</v>
      </c>
      <c r="F255" s="26" t="s">
        <v>3701</v>
      </c>
      <c r="G255" s="26"/>
      <c r="H255" s="26" t="s">
        <v>3674</v>
      </c>
      <c r="I255" s="26" t="s">
        <v>3407</v>
      </c>
      <c r="J255" s="26" t="s">
        <v>3295</v>
      </c>
      <c r="K255" s="26" t="s">
        <v>3688</v>
      </c>
    </row>
    <row r="256" ht="27" customHeight="1" spans="1:11">
      <c r="A256" s="23" t="s">
        <v>3696</v>
      </c>
      <c r="B256" s="25">
        <v>11975000</v>
      </c>
      <c r="C256" s="26" t="s">
        <v>3699</v>
      </c>
      <c r="D256" s="26" t="s">
        <v>3305</v>
      </c>
      <c r="E256" s="26" t="s">
        <v>3306</v>
      </c>
      <c r="F256" s="26" t="s">
        <v>3701</v>
      </c>
      <c r="G256" s="26"/>
      <c r="H256" s="26" t="s">
        <v>3674</v>
      </c>
      <c r="I256" s="26" t="s">
        <v>3407</v>
      </c>
      <c r="J256" s="26" t="s">
        <v>3295</v>
      </c>
      <c r="K256" s="26" t="s">
        <v>3688</v>
      </c>
    </row>
    <row r="257" ht="27" customHeight="1" spans="1:11">
      <c r="A257" s="23" t="s">
        <v>3696</v>
      </c>
      <c r="B257" s="25">
        <v>11975000</v>
      </c>
      <c r="C257" s="26" t="s">
        <v>3699</v>
      </c>
      <c r="D257" s="26" t="s">
        <v>3310</v>
      </c>
      <c r="E257" s="26" t="s">
        <v>3311</v>
      </c>
      <c r="F257" s="26" t="s">
        <v>3691</v>
      </c>
      <c r="G257" s="26"/>
      <c r="H257" s="26" t="s">
        <v>3308</v>
      </c>
      <c r="I257" s="26" t="s">
        <v>3300</v>
      </c>
      <c r="J257" s="26" t="s">
        <v>3295</v>
      </c>
      <c r="K257" s="26" t="s">
        <v>3688</v>
      </c>
    </row>
    <row r="258" ht="27" customHeight="1" spans="1:11">
      <c r="A258" s="23" t="s">
        <v>3696</v>
      </c>
      <c r="B258" s="25">
        <v>11975000</v>
      </c>
      <c r="C258" s="26" t="s">
        <v>3699</v>
      </c>
      <c r="D258" s="26" t="s">
        <v>3310</v>
      </c>
      <c r="E258" s="26" t="s">
        <v>3311</v>
      </c>
      <c r="F258" s="26" t="s">
        <v>3691</v>
      </c>
      <c r="G258" s="26"/>
      <c r="H258" s="26" t="s">
        <v>3308</v>
      </c>
      <c r="I258" s="26" t="s">
        <v>3300</v>
      </c>
      <c r="J258" s="26" t="s">
        <v>3295</v>
      </c>
      <c r="K258" s="26" t="s">
        <v>3688</v>
      </c>
    </row>
    <row r="259" ht="27" customHeight="1" spans="1:11">
      <c r="A259" s="23" t="s">
        <v>3702</v>
      </c>
      <c r="B259" s="25">
        <v>61919233</v>
      </c>
      <c r="C259" s="26" t="s">
        <v>3703</v>
      </c>
      <c r="D259" s="26" t="s">
        <v>3289</v>
      </c>
      <c r="E259" s="26" t="s">
        <v>3290</v>
      </c>
      <c r="F259" s="26" t="s">
        <v>3663</v>
      </c>
      <c r="G259" s="26"/>
      <c r="H259" s="26" t="s">
        <v>3704</v>
      </c>
      <c r="I259" s="26" t="s">
        <v>3387</v>
      </c>
      <c r="J259" s="26" t="s">
        <v>3295</v>
      </c>
      <c r="K259" s="26" t="s">
        <v>3688</v>
      </c>
    </row>
    <row r="260" ht="27" customHeight="1" spans="1:11">
      <c r="A260" s="23" t="s">
        <v>3702</v>
      </c>
      <c r="B260" s="25">
        <v>61919233</v>
      </c>
      <c r="C260" s="26" t="s">
        <v>3705</v>
      </c>
      <c r="D260" s="26" t="s">
        <v>3289</v>
      </c>
      <c r="E260" s="26" t="s">
        <v>3290</v>
      </c>
      <c r="F260" s="26" t="s">
        <v>3663</v>
      </c>
      <c r="G260" s="26"/>
      <c r="H260" s="26" t="s">
        <v>3704</v>
      </c>
      <c r="I260" s="26" t="s">
        <v>3387</v>
      </c>
      <c r="J260" s="26" t="s">
        <v>3295</v>
      </c>
      <c r="K260" s="26" t="s">
        <v>3688</v>
      </c>
    </row>
    <row r="261" ht="27" customHeight="1" spans="1:11">
      <c r="A261" s="23" t="s">
        <v>3702</v>
      </c>
      <c r="B261" s="25">
        <v>61919233</v>
      </c>
      <c r="C261" s="26" t="s">
        <v>3705</v>
      </c>
      <c r="D261" s="26" t="s">
        <v>3289</v>
      </c>
      <c r="E261" s="26" t="s">
        <v>3496</v>
      </c>
      <c r="F261" s="26" t="s">
        <v>3671</v>
      </c>
      <c r="G261" s="26"/>
      <c r="H261" s="26" t="s">
        <v>3706</v>
      </c>
      <c r="I261" s="26" t="s">
        <v>3499</v>
      </c>
      <c r="J261" s="26" t="s">
        <v>3295</v>
      </c>
      <c r="K261" s="26" t="s">
        <v>3688</v>
      </c>
    </row>
    <row r="262" ht="27" customHeight="1" spans="1:11">
      <c r="A262" s="23" t="s">
        <v>3702</v>
      </c>
      <c r="B262" s="25">
        <v>61919233</v>
      </c>
      <c r="C262" s="26" t="s">
        <v>3705</v>
      </c>
      <c r="D262" s="26" t="s">
        <v>3289</v>
      </c>
      <c r="E262" s="26" t="s">
        <v>3496</v>
      </c>
      <c r="F262" s="26" t="s">
        <v>3671</v>
      </c>
      <c r="G262" s="26"/>
      <c r="H262" s="26" t="s">
        <v>3706</v>
      </c>
      <c r="I262" s="26" t="s">
        <v>3499</v>
      </c>
      <c r="J262" s="26" t="s">
        <v>3295</v>
      </c>
      <c r="K262" s="26" t="s">
        <v>3688</v>
      </c>
    </row>
    <row r="263" ht="27" customHeight="1" spans="1:11">
      <c r="A263" s="23" t="s">
        <v>3702</v>
      </c>
      <c r="B263" s="25">
        <v>61919233</v>
      </c>
      <c r="C263" s="26" t="s">
        <v>3705</v>
      </c>
      <c r="D263" s="26" t="s">
        <v>3305</v>
      </c>
      <c r="E263" s="26" t="s">
        <v>3306</v>
      </c>
      <c r="F263" s="26" t="s">
        <v>3701</v>
      </c>
      <c r="G263" s="26"/>
      <c r="H263" s="26" t="s">
        <v>3674</v>
      </c>
      <c r="I263" s="26" t="s">
        <v>3407</v>
      </c>
      <c r="J263" s="26" t="s">
        <v>3295</v>
      </c>
      <c r="K263" s="26" t="s">
        <v>3688</v>
      </c>
    </row>
    <row r="264" ht="27" customHeight="1" spans="1:11">
      <c r="A264" s="23" t="s">
        <v>3702</v>
      </c>
      <c r="B264" s="25">
        <v>61919233</v>
      </c>
      <c r="C264" s="26" t="s">
        <v>3705</v>
      </c>
      <c r="D264" s="26" t="s">
        <v>3305</v>
      </c>
      <c r="E264" s="26" t="s">
        <v>3306</v>
      </c>
      <c r="F264" s="26" t="s">
        <v>3701</v>
      </c>
      <c r="G264" s="26"/>
      <c r="H264" s="26" t="s">
        <v>3674</v>
      </c>
      <c r="I264" s="26" t="s">
        <v>3407</v>
      </c>
      <c r="J264" s="26" t="s">
        <v>3295</v>
      </c>
      <c r="K264" s="26" t="s">
        <v>3688</v>
      </c>
    </row>
    <row r="265" ht="27" customHeight="1" spans="1:11">
      <c r="A265" s="23" t="s">
        <v>3702</v>
      </c>
      <c r="B265" s="25">
        <v>61919233</v>
      </c>
      <c r="C265" s="26" t="s">
        <v>3705</v>
      </c>
      <c r="D265" s="26" t="s">
        <v>3310</v>
      </c>
      <c r="E265" s="26" t="s">
        <v>3311</v>
      </c>
      <c r="F265" s="26" t="s">
        <v>3691</v>
      </c>
      <c r="G265" s="26"/>
      <c r="H265" s="26" t="s">
        <v>3308</v>
      </c>
      <c r="I265" s="26" t="s">
        <v>3300</v>
      </c>
      <c r="J265" s="26" t="s">
        <v>3295</v>
      </c>
      <c r="K265" s="26" t="s">
        <v>3688</v>
      </c>
    </row>
    <row r="266" ht="27" customHeight="1" spans="1:11">
      <c r="A266" s="23" t="s">
        <v>3702</v>
      </c>
      <c r="B266" s="25">
        <v>61919233</v>
      </c>
      <c r="C266" s="26" t="s">
        <v>3705</v>
      </c>
      <c r="D266" s="26" t="s">
        <v>3310</v>
      </c>
      <c r="E266" s="26" t="s">
        <v>3311</v>
      </c>
      <c r="F266" s="26" t="s">
        <v>3691</v>
      </c>
      <c r="G266" s="26"/>
      <c r="H266" s="26" t="s">
        <v>3308</v>
      </c>
      <c r="I266" s="26" t="s">
        <v>3300</v>
      </c>
      <c r="J266" s="26" t="s">
        <v>3295</v>
      </c>
      <c r="K266" s="26" t="s">
        <v>3688</v>
      </c>
    </row>
    <row r="267" ht="27" customHeight="1" spans="1:11">
      <c r="A267" s="23" t="s">
        <v>3707</v>
      </c>
      <c r="B267" s="25">
        <v>80328782</v>
      </c>
      <c r="C267" s="26" t="s">
        <v>3708</v>
      </c>
      <c r="D267" s="26" t="s">
        <v>3289</v>
      </c>
      <c r="E267" s="26" t="s">
        <v>3290</v>
      </c>
      <c r="F267" s="26" t="s">
        <v>3663</v>
      </c>
      <c r="G267" s="26"/>
      <c r="H267" s="26" t="s">
        <v>3709</v>
      </c>
      <c r="I267" s="26" t="s">
        <v>3387</v>
      </c>
      <c r="J267" s="26" t="s">
        <v>3295</v>
      </c>
      <c r="K267" s="26" t="s">
        <v>3569</v>
      </c>
    </row>
    <row r="268" ht="27" customHeight="1" spans="1:11">
      <c r="A268" s="23" t="s">
        <v>3707</v>
      </c>
      <c r="B268" s="25">
        <v>80328782</v>
      </c>
      <c r="C268" s="26" t="s">
        <v>3708</v>
      </c>
      <c r="D268" s="26" t="s">
        <v>3289</v>
      </c>
      <c r="E268" s="26" t="s">
        <v>3290</v>
      </c>
      <c r="F268" s="26" t="s">
        <v>3663</v>
      </c>
      <c r="G268" s="26"/>
      <c r="H268" s="26" t="s">
        <v>3709</v>
      </c>
      <c r="I268" s="26" t="s">
        <v>3387</v>
      </c>
      <c r="J268" s="26" t="s">
        <v>3295</v>
      </c>
      <c r="K268" s="26" t="s">
        <v>3569</v>
      </c>
    </row>
    <row r="269" ht="27" customHeight="1" spans="1:11">
      <c r="A269" s="23" t="s">
        <v>3707</v>
      </c>
      <c r="B269" s="25">
        <v>80328782</v>
      </c>
      <c r="C269" s="26" t="s">
        <v>3708</v>
      </c>
      <c r="D269" s="26" t="s">
        <v>3289</v>
      </c>
      <c r="E269" s="26" t="s">
        <v>3496</v>
      </c>
      <c r="F269" s="26" t="s">
        <v>3671</v>
      </c>
      <c r="G269" s="26"/>
      <c r="H269" s="26" t="s">
        <v>3710</v>
      </c>
      <c r="I269" s="26" t="s">
        <v>3499</v>
      </c>
      <c r="J269" s="26" t="s">
        <v>3295</v>
      </c>
      <c r="K269" s="26" t="s">
        <v>3569</v>
      </c>
    </row>
    <row r="270" ht="27" customHeight="1" spans="1:11">
      <c r="A270" s="23" t="s">
        <v>3707</v>
      </c>
      <c r="B270" s="25">
        <v>80328782</v>
      </c>
      <c r="C270" s="26" t="s">
        <v>3708</v>
      </c>
      <c r="D270" s="26" t="s">
        <v>3289</v>
      </c>
      <c r="E270" s="26" t="s">
        <v>3496</v>
      </c>
      <c r="F270" s="26" t="s">
        <v>3671</v>
      </c>
      <c r="G270" s="26"/>
      <c r="H270" s="26" t="s">
        <v>3710</v>
      </c>
      <c r="I270" s="26" t="s">
        <v>3499</v>
      </c>
      <c r="J270" s="26" t="s">
        <v>3295</v>
      </c>
      <c r="K270" s="26" t="s">
        <v>3569</v>
      </c>
    </row>
    <row r="271" ht="27" customHeight="1" spans="1:11">
      <c r="A271" s="23" t="s">
        <v>3707</v>
      </c>
      <c r="B271" s="25">
        <v>80328782</v>
      </c>
      <c r="C271" s="26" t="s">
        <v>3708</v>
      </c>
      <c r="D271" s="26" t="s">
        <v>3305</v>
      </c>
      <c r="E271" s="26" t="s">
        <v>3306</v>
      </c>
      <c r="F271" s="26" t="s">
        <v>3673</v>
      </c>
      <c r="G271" s="26"/>
      <c r="H271" s="26" t="s">
        <v>3674</v>
      </c>
      <c r="I271" s="26" t="s">
        <v>3407</v>
      </c>
      <c r="J271" s="26" t="s">
        <v>3295</v>
      </c>
      <c r="K271" s="26" t="s">
        <v>3569</v>
      </c>
    </row>
    <row r="272" ht="27" customHeight="1" spans="1:11">
      <c r="A272" s="23" t="s">
        <v>3707</v>
      </c>
      <c r="B272" s="25">
        <v>80328782</v>
      </c>
      <c r="C272" s="26" t="s">
        <v>3708</v>
      </c>
      <c r="D272" s="26" t="s">
        <v>3305</v>
      </c>
      <c r="E272" s="26" t="s">
        <v>3306</v>
      </c>
      <c r="F272" s="26" t="s">
        <v>3673</v>
      </c>
      <c r="G272" s="26"/>
      <c r="H272" s="26" t="s">
        <v>3674</v>
      </c>
      <c r="I272" s="26" t="s">
        <v>3407</v>
      </c>
      <c r="J272" s="26" t="s">
        <v>3295</v>
      </c>
      <c r="K272" s="26" t="s">
        <v>3569</v>
      </c>
    </row>
    <row r="273" ht="27" customHeight="1" spans="1:11">
      <c r="A273" s="23" t="s">
        <v>3707</v>
      </c>
      <c r="B273" s="25">
        <v>80328782</v>
      </c>
      <c r="C273" s="26" t="s">
        <v>3708</v>
      </c>
      <c r="D273" s="26" t="s">
        <v>3310</v>
      </c>
      <c r="E273" s="26" t="s">
        <v>3311</v>
      </c>
      <c r="F273" s="26" t="s">
        <v>3691</v>
      </c>
      <c r="G273" s="26"/>
      <c r="H273" s="26" t="s">
        <v>3476</v>
      </c>
      <c r="I273" s="26" t="s">
        <v>3300</v>
      </c>
      <c r="J273" s="26" t="s">
        <v>3295</v>
      </c>
      <c r="K273" s="26" t="s">
        <v>3569</v>
      </c>
    </row>
    <row r="274" ht="27" customHeight="1" spans="1:11">
      <c r="A274" s="23" t="s">
        <v>3707</v>
      </c>
      <c r="B274" s="25">
        <v>80328782</v>
      </c>
      <c r="C274" s="26" t="s">
        <v>3708</v>
      </c>
      <c r="D274" s="26" t="s">
        <v>3310</v>
      </c>
      <c r="E274" s="26" t="s">
        <v>3311</v>
      </c>
      <c r="F274" s="26" t="s">
        <v>3691</v>
      </c>
      <c r="G274" s="26"/>
      <c r="H274" s="26" t="s">
        <v>3476</v>
      </c>
      <c r="I274" s="26" t="s">
        <v>3300</v>
      </c>
      <c r="J274" s="26" t="s">
        <v>3295</v>
      </c>
      <c r="K274" s="26" t="s">
        <v>3569</v>
      </c>
    </row>
    <row r="275" ht="27" customHeight="1" spans="1:11">
      <c r="A275" s="23" t="s">
        <v>3711</v>
      </c>
      <c r="B275" s="23"/>
      <c r="C275" s="23"/>
      <c r="D275" s="23"/>
      <c r="E275" s="23"/>
      <c r="F275" s="23"/>
      <c r="G275" s="23"/>
      <c r="H275" s="23"/>
      <c r="I275" s="23"/>
      <c r="J275" s="23"/>
      <c r="K275" s="23"/>
    </row>
    <row r="276" ht="27" customHeight="1" spans="1:11">
      <c r="A276" s="24" t="s">
        <v>3712</v>
      </c>
      <c r="B276" s="23"/>
      <c r="C276" s="23"/>
      <c r="D276" s="23"/>
      <c r="E276" s="23"/>
      <c r="F276" s="23"/>
      <c r="G276" s="23"/>
      <c r="H276" s="23"/>
      <c r="I276" s="23"/>
      <c r="J276" s="23"/>
      <c r="K276" s="23"/>
    </row>
    <row r="277" ht="27" customHeight="1" spans="1:11">
      <c r="A277" s="27" t="s">
        <v>3712</v>
      </c>
      <c r="B277" s="23"/>
      <c r="C277" s="23"/>
      <c r="D277" s="23"/>
      <c r="E277" s="23"/>
      <c r="F277" s="23"/>
      <c r="G277" s="23"/>
      <c r="H277" s="23"/>
      <c r="I277" s="23"/>
      <c r="J277" s="23"/>
      <c r="K277" s="23"/>
    </row>
    <row r="278" ht="27" customHeight="1" spans="1:11">
      <c r="A278" s="23" t="s">
        <v>3713</v>
      </c>
      <c r="B278" s="25">
        <v>8570000</v>
      </c>
      <c r="C278" s="26" t="s">
        <v>3714</v>
      </c>
      <c r="D278" s="26" t="s">
        <v>3289</v>
      </c>
      <c r="E278" s="26" t="s">
        <v>3297</v>
      </c>
      <c r="F278" s="26" t="s">
        <v>3715</v>
      </c>
      <c r="G278" s="26" t="s">
        <v>3328</v>
      </c>
      <c r="H278" s="26" t="s">
        <v>3716</v>
      </c>
      <c r="I278" s="26"/>
      <c r="J278" s="26" t="s">
        <v>3321</v>
      </c>
      <c r="K278" s="26" t="s">
        <v>3717</v>
      </c>
    </row>
    <row r="279" ht="27" customHeight="1" spans="1:11">
      <c r="A279" s="23" t="s">
        <v>3713</v>
      </c>
      <c r="B279" s="25">
        <v>8570000</v>
      </c>
      <c r="C279" s="26" t="s">
        <v>3714</v>
      </c>
      <c r="D279" s="26" t="s">
        <v>3289</v>
      </c>
      <c r="E279" s="26" t="s">
        <v>3297</v>
      </c>
      <c r="F279" s="26" t="s">
        <v>3718</v>
      </c>
      <c r="G279" s="26" t="s">
        <v>3328</v>
      </c>
      <c r="H279" s="26" t="s">
        <v>3299</v>
      </c>
      <c r="I279" s="26" t="s">
        <v>3300</v>
      </c>
      <c r="J279" s="26" t="s">
        <v>3295</v>
      </c>
      <c r="K279" s="26" t="s">
        <v>3717</v>
      </c>
    </row>
    <row r="280" ht="27" customHeight="1" spans="1:11">
      <c r="A280" s="23" t="s">
        <v>3713</v>
      </c>
      <c r="B280" s="25">
        <v>8570000</v>
      </c>
      <c r="C280" s="26" t="s">
        <v>3714</v>
      </c>
      <c r="D280" s="26" t="s">
        <v>3305</v>
      </c>
      <c r="E280" s="26" t="s">
        <v>3306</v>
      </c>
      <c r="F280" s="26" t="s">
        <v>3719</v>
      </c>
      <c r="G280" s="26" t="s">
        <v>3328</v>
      </c>
      <c r="H280" s="26" t="s">
        <v>3720</v>
      </c>
      <c r="I280" s="26"/>
      <c r="J280" s="26" t="s">
        <v>3321</v>
      </c>
      <c r="K280" s="26" t="s">
        <v>3717</v>
      </c>
    </row>
    <row r="281" ht="27" customHeight="1" spans="1:11">
      <c r="A281" s="23" t="s">
        <v>3713</v>
      </c>
      <c r="B281" s="25">
        <v>8570000</v>
      </c>
      <c r="C281" s="26" t="s">
        <v>3714</v>
      </c>
      <c r="D281" s="26" t="s">
        <v>3310</v>
      </c>
      <c r="E281" s="26" t="s">
        <v>3311</v>
      </c>
      <c r="F281" s="26" t="s">
        <v>3721</v>
      </c>
      <c r="G281" s="26" t="s">
        <v>3292</v>
      </c>
      <c r="H281" s="26" t="s">
        <v>3359</v>
      </c>
      <c r="I281" s="26" t="s">
        <v>3300</v>
      </c>
      <c r="J281" s="26" t="s">
        <v>3295</v>
      </c>
      <c r="K281" s="26" t="s">
        <v>3717</v>
      </c>
    </row>
    <row r="282" ht="27" customHeight="1" spans="1:11">
      <c r="A282" s="23" t="s">
        <v>3722</v>
      </c>
      <c r="B282" s="25">
        <v>12900000</v>
      </c>
      <c r="C282" s="26" t="s">
        <v>3723</v>
      </c>
      <c r="D282" s="26" t="s">
        <v>3289</v>
      </c>
      <c r="E282" s="26" t="s">
        <v>3290</v>
      </c>
      <c r="F282" s="26" t="s">
        <v>3724</v>
      </c>
      <c r="G282" s="26"/>
      <c r="H282" s="26" t="s">
        <v>3725</v>
      </c>
      <c r="I282" s="26" t="s">
        <v>3499</v>
      </c>
      <c r="J282" s="26" t="s">
        <v>3295</v>
      </c>
      <c r="K282" s="26" t="s">
        <v>3724</v>
      </c>
    </row>
    <row r="283" ht="27" customHeight="1" spans="1:11">
      <c r="A283" s="23" t="s">
        <v>3722</v>
      </c>
      <c r="B283" s="25">
        <v>12900000</v>
      </c>
      <c r="C283" s="26" t="s">
        <v>3723</v>
      </c>
      <c r="D283" s="26" t="s">
        <v>3305</v>
      </c>
      <c r="E283" s="26" t="s">
        <v>3306</v>
      </c>
      <c r="F283" s="26" t="s">
        <v>3726</v>
      </c>
      <c r="G283" s="26"/>
      <c r="H283" s="26" t="s">
        <v>3293</v>
      </c>
      <c r="I283" s="26" t="s">
        <v>3407</v>
      </c>
      <c r="J283" s="26" t="s">
        <v>3321</v>
      </c>
      <c r="K283" s="26" t="s">
        <v>3726</v>
      </c>
    </row>
    <row r="284" ht="27" customHeight="1" spans="1:11">
      <c r="A284" s="23" t="s">
        <v>3722</v>
      </c>
      <c r="B284" s="25">
        <v>12900000</v>
      </c>
      <c r="C284" s="26" t="s">
        <v>3723</v>
      </c>
      <c r="D284" s="26" t="s">
        <v>3310</v>
      </c>
      <c r="E284" s="26" t="s">
        <v>3311</v>
      </c>
      <c r="F284" s="26" t="s">
        <v>3408</v>
      </c>
      <c r="G284" s="26"/>
      <c r="H284" s="26" t="s">
        <v>3359</v>
      </c>
      <c r="I284" s="26" t="s">
        <v>3300</v>
      </c>
      <c r="J284" s="26" t="s">
        <v>3295</v>
      </c>
      <c r="K284" s="26" t="s">
        <v>3408</v>
      </c>
    </row>
    <row r="285" ht="27" customHeight="1" spans="1:11">
      <c r="A285" s="24" t="s">
        <v>3245</v>
      </c>
      <c r="B285" s="23"/>
      <c r="C285" s="23"/>
      <c r="D285" s="23"/>
      <c r="E285" s="23"/>
      <c r="F285" s="23"/>
      <c r="G285" s="23"/>
      <c r="H285" s="23"/>
      <c r="I285" s="23"/>
      <c r="J285" s="23"/>
      <c r="K285" s="23"/>
    </row>
    <row r="286" ht="27" customHeight="1" spans="1:11">
      <c r="A286" s="27" t="s">
        <v>3245</v>
      </c>
      <c r="B286" s="23"/>
      <c r="C286" s="23"/>
      <c r="D286" s="23"/>
      <c r="E286" s="23"/>
      <c r="F286" s="23"/>
      <c r="G286" s="23"/>
      <c r="H286" s="23"/>
      <c r="I286" s="23"/>
      <c r="J286" s="23"/>
      <c r="K286" s="23"/>
    </row>
    <row r="287" ht="27" customHeight="1" spans="1:11">
      <c r="A287" s="23" t="s">
        <v>3727</v>
      </c>
      <c r="B287" s="25">
        <v>13440000</v>
      </c>
      <c r="C287" s="26" t="s">
        <v>3728</v>
      </c>
      <c r="D287" s="26" t="s">
        <v>3289</v>
      </c>
      <c r="E287" s="26" t="s">
        <v>3290</v>
      </c>
      <c r="F287" s="26" t="s">
        <v>3729</v>
      </c>
      <c r="G287" s="26" t="s">
        <v>3292</v>
      </c>
      <c r="H287" s="26" t="s">
        <v>3730</v>
      </c>
      <c r="I287" s="26" t="s">
        <v>3731</v>
      </c>
      <c r="J287" s="26" t="s">
        <v>3295</v>
      </c>
      <c r="K287" s="26" t="s">
        <v>3732</v>
      </c>
    </row>
    <row r="288" ht="27" customHeight="1" spans="1:11">
      <c r="A288" s="23" t="s">
        <v>3727</v>
      </c>
      <c r="B288" s="25">
        <v>13440000</v>
      </c>
      <c r="C288" s="26" t="s">
        <v>3733</v>
      </c>
      <c r="D288" s="26" t="s">
        <v>3289</v>
      </c>
      <c r="E288" s="26" t="s">
        <v>3297</v>
      </c>
      <c r="F288" s="26" t="s">
        <v>3734</v>
      </c>
      <c r="G288" s="26" t="s">
        <v>3292</v>
      </c>
      <c r="H288" s="26" t="s">
        <v>3299</v>
      </c>
      <c r="I288" s="26" t="s">
        <v>3300</v>
      </c>
      <c r="J288" s="26" t="s">
        <v>3295</v>
      </c>
      <c r="K288" s="26" t="s">
        <v>3735</v>
      </c>
    </row>
    <row r="289" ht="27" customHeight="1" spans="1:11">
      <c r="A289" s="23" t="s">
        <v>3727</v>
      </c>
      <c r="B289" s="25">
        <v>13440000</v>
      </c>
      <c r="C289" s="26" t="s">
        <v>3733</v>
      </c>
      <c r="D289" s="26" t="s">
        <v>3289</v>
      </c>
      <c r="E289" s="26" t="s">
        <v>3297</v>
      </c>
      <c r="F289" s="26" t="s">
        <v>3736</v>
      </c>
      <c r="G289" s="26" t="s">
        <v>3328</v>
      </c>
      <c r="H289" s="26" t="s">
        <v>3299</v>
      </c>
      <c r="I289" s="26" t="s">
        <v>3300</v>
      </c>
      <c r="J289" s="26" t="s">
        <v>3295</v>
      </c>
      <c r="K289" s="26" t="s">
        <v>3737</v>
      </c>
    </row>
    <row r="290" ht="27" customHeight="1" spans="1:11">
      <c r="A290" s="23" t="s">
        <v>3727</v>
      </c>
      <c r="B290" s="25">
        <v>13440000</v>
      </c>
      <c r="C290" s="26" t="s">
        <v>3733</v>
      </c>
      <c r="D290" s="26" t="s">
        <v>3289</v>
      </c>
      <c r="E290" s="26" t="s">
        <v>3297</v>
      </c>
      <c r="F290" s="26" t="s">
        <v>3738</v>
      </c>
      <c r="G290" s="26" t="s">
        <v>3292</v>
      </c>
      <c r="H290" s="26" t="s">
        <v>3318</v>
      </c>
      <c r="I290" s="26" t="s">
        <v>3300</v>
      </c>
      <c r="J290" s="26" t="s">
        <v>3295</v>
      </c>
      <c r="K290" s="26" t="s">
        <v>3739</v>
      </c>
    </row>
    <row r="291" ht="27" customHeight="1" spans="1:11">
      <c r="A291" s="23" t="s">
        <v>3727</v>
      </c>
      <c r="B291" s="25">
        <v>13440000</v>
      </c>
      <c r="C291" s="26" t="s">
        <v>3733</v>
      </c>
      <c r="D291" s="26" t="s">
        <v>3305</v>
      </c>
      <c r="E291" s="26" t="s">
        <v>3360</v>
      </c>
      <c r="F291" s="26" t="s">
        <v>3740</v>
      </c>
      <c r="G291" s="26" t="s">
        <v>3292</v>
      </c>
      <c r="H291" s="26" t="s">
        <v>3741</v>
      </c>
      <c r="I291" s="26"/>
      <c r="J291" s="26" t="s">
        <v>3321</v>
      </c>
      <c r="K291" s="26" t="s">
        <v>3742</v>
      </c>
    </row>
    <row r="292" ht="27" customHeight="1" spans="1:11">
      <c r="A292" s="23" t="s">
        <v>3727</v>
      </c>
      <c r="B292" s="25">
        <v>13440000</v>
      </c>
      <c r="C292" s="26" t="s">
        <v>3733</v>
      </c>
      <c r="D292" s="26" t="s">
        <v>3310</v>
      </c>
      <c r="E292" s="26" t="s">
        <v>3311</v>
      </c>
      <c r="F292" s="26" t="s">
        <v>3743</v>
      </c>
      <c r="G292" s="26" t="s">
        <v>3292</v>
      </c>
      <c r="H292" s="26" t="s">
        <v>3359</v>
      </c>
      <c r="I292" s="26" t="s">
        <v>3300</v>
      </c>
      <c r="J292" s="26" t="s">
        <v>3295</v>
      </c>
      <c r="K292" s="26" t="s">
        <v>3744</v>
      </c>
    </row>
    <row r="293" ht="27" customHeight="1" spans="1:11">
      <c r="A293" s="24" t="s">
        <v>3745</v>
      </c>
      <c r="B293" s="23"/>
      <c r="C293" s="23"/>
      <c r="D293" s="23"/>
      <c r="E293" s="23"/>
      <c r="F293" s="23"/>
      <c r="G293" s="23"/>
      <c r="H293" s="23"/>
      <c r="I293" s="23"/>
      <c r="J293" s="23"/>
      <c r="K293" s="23"/>
    </row>
    <row r="294" ht="27" customHeight="1" spans="1:11">
      <c r="A294" s="27" t="s">
        <v>3745</v>
      </c>
      <c r="B294" s="23"/>
      <c r="C294" s="23"/>
      <c r="D294" s="23"/>
      <c r="E294" s="23"/>
      <c r="F294" s="23"/>
      <c r="G294" s="23"/>
      <c r="H294" s="23"/>
      <c r="I294" s="23"/>
      <c r="J294" s="23"/>
      <c r="K294" s="23"/>
    </row>
    <row r="295" ht="27" customHeight="1" spans="1:11">
      <c r="A295" s="23" t="s">
        <v>3746</v>
      </c>
      <c r="B295" s="25">
        <v>16300000</v>
      </c>
      <c r="C295" s="26" t="s">
        <v>3747</v>
      </c>
      <c r="D295" s="26" t="s">
        <v>3289</v>
      </c>
      <c r="E295" s="26" t="s">
        <v>3290</v>
      </c>
      <c r="F295" s="26" t="s">
        <v>3748</v>
      </c>
      <c r="G295" s="26" t="s">
        <v>3292</v>
      </c>
      <c r="H295" s="26" t="s">
        <v>3749</v>
      </c>
      <c r="I295" s="26" t="s">
        <v>3750</v>
      </c>
      <c r="J295" s="26" t="s">
        <v>3295</v>
      </c>
      <c r="K295" s="26" t="s">
        <v>3751</v>
      </c>
    </row>
    <row r="296" ht="27" customHeight="1" spans="1:11">
      <c r="A296" s="23" t="s">
        <v>3746</v>
      </c>
      <c r="B296" s="25">
        <v>16300000</v>
      </c>
      <c r="C296" s="26" t="s">
        <v>3747</v>
      </c>
      <c r="D296" s="26" t="s">
        <v>3289</v>
      </c>
      <c r="E296" s="26" t="s">
        <v>3297</v>
      </c>
      <c r="F296" s="26" t="s">
        <v>3752</v>
      </c>
      <c r="G296" s="26" t="s">
        <v>3292</v>
      </c>
      <c r="H296" s="26" t="s">
        <v>3299</v>
      </c>
      <c r="I296" s="26" t="s">
        <v>3300</v>
      </c>
      <c r="J296" s="26" t="s">
        <v>3295</v>
      </c>
      <c r="K296" s="26" t="s">
        <v>3753</v>
      </c>
    </row>
    <row r="297" ht="27" customHeight="1" spans="1:11">
      <c r="A297" s="23" t="s">
        <v>3746</v>
      </c>
      <c r="B297" s="25">
        <v>16300000</v>
      </c>
      <c r="C297" s="26" t="s">
        <v>3747</v>
      </c>
      <c r="D297" s="26" t="s">
        <v>3289</v>
      </c>
      <c r="E297" s="26" t="s">
        <v>3302</v>
      </c>
      <c r="F297" s="26" t="s">
        <v>3754</v>
      </c>
      <c r="G297" s="26" t="s">
        <v>3292</v>
      </c>
      <c r="H297" s="26" t="s">
        <v>3755</v>
      </c>
      <c r="I297" s="26" t="s">
        <v>3756</v>
      </c>
      <c r="J297" s="26" t="s">
        <v>3295</v>
      </c>
      <c r="K297" s="26" t="s">
        <v>3757</v>
      </c>
    </row>
    <row r="298" ht="27" customHeight="1" spans="1:11">
      <c r="A298" s="23" t="s">
        <v>3746</v>
      </c>
      <c r="B298" s="25">
        <v>16300000</v>
      </c>
      <c r="C298" s="26" t="s">
        <v>3747</v>
      </c>
      <c r="D298" s="26" t="s">
        <v>3305</v>
      </c>
      <c r="E298" s="26" t="s">
        <v>3454</v>
      </c>
      <c r="F298" s="26" t="s">
        <v>3758</v>
      </c>
      <c r="G298" s="26" t="s">
        <v>3292</v>
      </c>
      <c r="H298" s="26" t="s">
        <v>3759</v>
      </c>
      <c r="I298" s="26" t="s">
        <v>3499</v>
      </c>
      <c r="J298" s="26" t="s">
        <v>3295</v>
      </c>
      <c r="K298" s="26" t="s">
        <v>3760</v>
      </c>
    </row>
    <row r="299" ht="27" customHeight="1" spans="1:11">
      <c r="A299" s="23" t="s">
        <v>3746</v>
      </c>
      <c r="B299" s="25">
        <v>16300000</v>
      </c>
      <c r="C299" s="26" t="s">
        <v>3747</v>
      </c>
      <c r="D299" s="26" t="s">
        <v>3310</v>
      </c>
      <c r="E299" s="26" t="s">
        <v>3311</v>
      </c>
      <c r="F299" s="26" t="s">
        <v>3761</v>
      </c>
      <c r="G299" s="26" t="s">
        <v>3292</v>
      </c>
      <c r="H299" s="26" t="s">
        <v>3299</v>
      </c>
      <c r="I299" s="26" t="s">
        <v>3300</v>
      </c>
      <c r="J299" s="26" t="s">
        <v>3295</v>
      </c>
      <c r="K299" s="26" t="s">
        <v>3762</v>
      </c>
    </row>
    <row r="300" ht="27" customHeight="1" spans="1:11">
      <c r="A300" s="23" t="s">
        <v>3763</v>
      </c>
      <c r="B300" s="25">
        <v>9780000</v>
      </c>
      <c r="C300" s="26" t="s">
        <v>3764</v>
      </c>
      <c r="D300" s="26" t="s">
        <v>3289</v>
      </c>
      <c r="E300" s="26" t="s">
        <v>3290</v>
      </c>
      <c r="F300" s="26" t="s">
        <v>3765</v>
      </c>
      <c r="G300" s="26" t="s">
        <v>3350</v>
      </c>
      <c r="H300" s="26" t="s">
        <v>3766</v>
      </c>
      <c r="I300" s="26" t="s">
        <v>3767</v>
      </c>
      <c r="J300" s="26" t="s">
        <v>3295</v>
      </c>
      <c r="K300" s="26" t="s">
        <v>3768</v>
      </c>
    </row>
    <row r="301" ht="27" customHeight="1" spans="1:11">
      <c r="A301" s="23" t="s">
        <v>3763</v>
      </c>
      <c r="B301" s="25">
        <v>9780000</v>
      </c>
      <c r="C301" s="26" t="s">
        <v>3764</v>
      </c>
      <c r="D301" s="26" t="s">
        <v>3289</v>
      </c>
      <c r="E301" s="26" t="s">
        <v>3297</v>
      </c>
      <c r="F301" s="26" t="s">
        <v>3769</v>
      </c>
      <c r="G301" s="26" t="s">
        <v>3292</v>
      </c>
      <c r="H301" s="26" t="s">
        <v>3770</v>
      </c>
      <c r="I301" s="26" t="s">
        <v>3300</v>
      </c>
      <c r="J301" s="26" t="s">
        <v>3295</v>
      </c>
      <c r="K301" s="26" t="s">
        <v>3771</v>
      </c>
    </row>
    <row r="302" ht="27" customHeight="1" spans="1:11">
      <c r="A302" s="23" t="s">
        <v>3763</v>
      </c>
      <c r="B302" s="25">
        <v>9780000</v>
      </c>
      <c r="C302" s="26" t="s">
        <v>3764</v>
      </c>
      <c r="D302" s="26" t="s">
        <v>3305</v>
      </c>
      <c r="E302" s="26" t="s">
        <v>3306</v>
      </c>
      <c r="F302" s="26" t="s">
        <v>3772</v>
      </c>
      <c r="G302" s="26" t="s">
        <v>3292</v>
      </c>
      <c r="H302" s="26" t="s">
        <v>3773</v>
      </c>
      <c r="I302" s="26" t="s">
        <v>3774</v>
      </c>
      <c r="J302" s="26" t="s">
        <v>3295</v>
      </c>
      <c r="K302" s="26" t="s">
        <v>3775</v>
      </c>
    </row>
    <row r="303" ht="27" customHeight="1" spans="1:11">
      <c r="A303" s="23" t="s">
        <v>3763</v>
      </c>
      <c r="B303" s="25">
        <v>9780000</v>
      </c>
      <c r="C303" s="26" t="s">
        <v>3764</v>
      </c>
      <c r="D303" s="26" t="s">
        <v>3310</v>
      </c>
      <c r="E303" s="26" t="s">
        <v>3311</v>
      </c>
      <c r="F303" s="26" t="s">
        <v>3761</v>
      </c>
      <c r="G303" s="26" t="s">
        <v>3292</v>
      </c>
      <c r="H303" s="26" t="s">
        <v>3770</v>
      </c>
      <c r="I303" s="26" t="s">
        <v>3300</v>
      </c>
      <c r="J303" s="26" t="s">
        <v>3295</v>
      </c>
      <c r="K303" s="26" t="s">
        <v>3776</v>
      </c>
    </row>
    <row r="304" ht="27" customHeight="1" spans="1:11">
      <c r="A304" s="24" t="s">
        <v>3777</v>
      </c>
      <c r="B304" s="23"/>
      <c r="C304" s="23"/>
      <c r="D304" s="23"/>
      <c r="E304" s="23"/>
      <c r="F304" s="23"/>
      <c r="G304" s="23"/>
      <c r="H304" s="23"/>
      <c r="I304" s="23"/>
      <c r="J304" s="23"/>
      <c r="K304" s="23"/>
    </row>
    <row r="305" ht="27" customHeight="1" spans="1:11">
      <c r="A305" s="27" t="s">
        <v>3777</v>
      </c>
      <c r="B305" s="23"/>
      <c r="C305" s="23"/>
      <c r="D305" s="23"/>
      <c r="E305" s="23"/>
      <c r="F305" s="23"/>
      <c r="G305" s="23"/>
      <c r="H305" s="23"/>
      <c r="I305" s="23"/>
      <c r="J305" s="23"/>
      <c r="K305" s="23"/>
    </row>
    <row r="306" ht="27" customHeight="1" spans="1:11">
      <c r="A306" s="23" t="s">
        <v>3778</v>
      </c>
      <c r="B306" s="25">
        <v>10000000</v>
      </c>
      <c r="C306" s="26" t="s">
        <v>3779</v>
      </c>
      <c r="D306" s="26" t="s">
        <v>3289</v>
      </c>
      <c r="E306" s="26" t="s">
        <v>3290</v>
      </c>
      <c r="F306" s="26" t="s">
        <v>3780</v>
      </c>
      <c r="G306" s="26" t="s">
        <v>3292</v>
      </c>
      <c r="H306" s="26" t="s">
        <v>3781</v>
      </c>
      <c r="I306" s="26" t="s">
        <v>3375</v>
      </c>
      <c r="J306" s="26" t="s">
        <v>3295</v>
      </c>
      <c r="K306" s="26" t="s">
        <v>3782</v>
      </c>
    </row>
    <row r="307" ht="27" customHeight="1" spans="1:11">
      <c r="A307" s="23" t="s">
        <v>3778</v>
      </c>
      <c r="B307" s="25">
        <v>10000000</v>
      </c>
      <c r="C307" s="26" t="s">
        <v>3779</v>
      </c>
      <c r="D307" s="26" t="s">
        <v>3289</v>
      </c>
      <c r="E307" s="26" t="s">
        <v>3290</v>
      </c>
      <c r="F307" s="26" t="s">
        <v>3780</v>
      </c>
      <c r="G307" s="26" t="s">
        <v>3292</v>
      </c>
      <c r="H307" s="26" t="s">
        <v>3781</v>
      </c>
      <c r="I307" s="26" t="s">
        <v>3375</v>
      </c>
      <c r="J307" s="26" t="s">
        <v>3295</v>
      </c>
      <c r="K307" s="26" t="s">
        <v>3782</v>
      </c>
    </row>
    <row r="308" ht="27" customHeight="1" spans="1:11">
      <c r="A308" s="23" t="s">
        <v>3778</v>
      </c>
      <c r="B308" s="25">
        <v>10000000</v>
      </c>
      <c r="C308" s="26" t="s">
        <v>3779</v>
      </c>
      <c r="D308" s="26" t="s">
        <v>3305</v>
      </c>
      <c r="E308" s="26" t="s">
        <v>3366</v>
      </c>
      <c r="F308" s="26" t="s">
        <v>3783</v>
      </c>
      <c r="G308" s="26" t="s">
        <v>3292</v>
      </c>
      <c r="H308" s="26" t="s">
        <v>3784</v>
      </c>
      <c r="I308" s="26" t="s">
        <v>3785</v>
      </c>
      <c r="J308" s="26" t="s">
        <v>3295</v>
      </c>
      <c r="K308" s="26" t="s">
        <v>3782</v>
      </c>
    </row>
    <row r="309" ht="27" customHeight="1" spans="1:11">
      <c r="A309" s="23" t="s">
        <v>3778</v>
      </c>
      <c r="B309" s="25">
        <v>10000000</v>
      </c>
      <c r="C309" s="26" t="s">
        <v>3779</v>
      </c>
      <c r="D309" s="26" t="s">
        <v>3305</v>
      </c>
      <c r="E309" s="26" t="s">
        <v>3366</v>
      </c>
      <c r="F309" s="26" t="s">
        <v>3783</v>
      </c>
      <c r="G309" s="26" t="s">
        <v>3292</v>
      </c>
      <c r="H309" s="26" t="s">
        <v>3784</v>
      </c>
      <c r="I309" s="26" t="s">
        <v>3785</v>
      </c>
      <c r="J309" s="26" t="s">
        <v>3295</v>
      </c>
      <c r="K309" s="26" t="s">
        <v>3782</v>
      </c>
    </row>
    <row r="310" ht="27" customHeight="1" spans="1:11">
      <c r="A310" s="23" t="s">
        <v>3778</v>
      </c>
      <c r="B310" s="25">
        <v>10000000</v>
      </c>
      <c r="C310" s="26" t="s">
        <v>3779</v>
      </c>
      <c r="D310" s="26" t="s">
        <v>3310</v>
      </c>
      <c r="E310" s="26" t="s">
        <v>3311</v>
      </c>
      <c r="F310" s="26" t="s">
        <v>3786</v>
      </c>
      <c r="G310" s="26" t="s">
        <v>3292</v>
      </c>
      <c r="H310" s="26" t="s">
        <v>3318</v>
      </c>
      <c r="I310" s="26" t="s">
        <v>3300</v>
      </c>
      <c r="J310" s="26" t="s">
        <v>3321</v>
      </c>
      <c r="K310" s="26" t="s">
        <v>3782</v>
      </c>
    </row>
    <row r="311" ht="27" customHeight="1" spans="1:11">
      <c r="A311" s="23" t="s">
        <v>3778</v>
      </c>
      <c r="B311" s="25">
        <v>10000000</v>
      </c>
      <c r="C311" s="26" t="s">
        <v>3779</v>
      </c>
      <c r="D311" s="26" t="s">
        <v>3310</v>
      </c>
      <c r="E311" s="26" t="s">
        <v>3311</v>
      </c>
      <c r="F311" s="26" t="s">
        <v>3786</v>
      </c>
      <c r="G311" s="26" t="s">
        <v>3292</v>
      </c>
      <c r="H311" s="26" t="s">
        <v>3318</v>
      </c>
      <c r="I311" s="26" t="s">
        <v>3300</v>
      </c>
      <c r="J311" s="26" t="s">
        <v>3321</v>
      </c>
      <c r="K311" s="26" t="s">
        <v>3782</v>
      </c>
    </row>
    <row r="312" ht="27" customHeight="1" spans="1:11">
      <c r="A312" s="23" t="s">
        <v>3787</v>
      </c>
      <c r="B312" s="25">
        <v>15000000</v>
      </c>
      <c r="C312" s="26" t="s">
        <v>3787</v>
      </c>
      <c r="D312" s="26" t="s">
        <v>3289</v>
      </c>
      <c r="E312" s="26" t="s">
        <v>3290</v>
      </c>
      <c r="F312" s="26" t="s">
        <v>3788</v>
      </c>
      <c r="G312" s="26" t="s">
        <v>3292</v>
      </c>
      <c r="H312" s="26" t="s">
        <v>3789</v>
      </c>
      <c r="I312" s="26" t="s">
        <v>3499</v>
      </c>
      <c r="J312" s="26" t="s">
        <v>3295</v>
      </c>
      <c r="K312" s="26" t="s">
        <v>3788</v>
      </c>
    </row>
    <row r="313" ht="27" customHeight="1" spans="1:11">
      <c r="A313" s="23" t="s">
        <v>3787</v>
      </c>
      <c r="B313" s="25">
        <v>15000000</v>
      </c>
      <c r="C313" s="26" t="s">
        <v>3787</v>
      </c>
      <c r="D313" s="26" t="s">
        <v>3305</v>
      </c>
      <c r="E313" s="26" t="s">
        <v>3454</v>
      </c>
      <c r="F313" s="26" t="s">
        <v>3790</v>
      </c>
      <c r="G313" s="26" t="s">
        <v>3292</v>
      </c>
      <c r="H313" s="26" t="s">
        <v>3318</v>
      </c>
      <c r="I313" s="26" t="s">
        <v>3300</v>
      </c>
      <c r="J313" s="26" t="s">
        <v>3321</v>
      </c>
      <c r="K313" s="26" t="s">
        <v>3790</v>
      </c>
    </row>
    <row r="314" ht="27" customHeight="1" spans="1:11">
      <c r="A314" s="23" t="s">
        <v>3787</v>
      </c>
      <c r="B314" s="25">
        <v>15000000</v>
      </c>
      <c r="C314" s="26" t="s">
        <v>3787</v>
      </c>
      <c r="D314" s="26" t="s">
        <v>3310</v>
      </c>
      <c r="E314" s="26" t="s">
        <v>3311</v>
      </c>
      <c r="F314" s="26" t="s">
        <v>3791</v>
      </c>
      <c r="G314" s="26" t="s">
        <v>3292</v>
      </c>
      <c r="H314" s="26" t="s">
        <v>3318</v>
      </c>
      <c r="I314" s="26" t="s">
        <v>3300</v>
      </c>
      <c r="J314" s="26" t="s">
        <v>3321</v>
      </c>
      <c r="K314" s="26" t="s">
        <v>3791</v>
      </c>
    </row>
    <row r="315" ht="27" customHeight="1" spans="1:11">
      <c r="A315" s="23" t="s">
        <v>3792</v>
      </c>
      <c r="B315" s="25">
        <v>14600000</v>
      </c>
      <c r="C315" s="26" t="s">
        <v>3793</v>
      </c>
      <c r="D315" s="26" t="s">
        <v>3289</v>
      </c>
      <c r="E315" s="26" t="s">
        <v>3290</v>
      </c>
      <c r="F315" s="26" t="s">
        <v>3794</v>
      </c>
      <c r="G315" s="26" t="s">
        <v>3328</v>
      </c>
      <c r="H315" s="26" t="s">
        <v>3795</v>
      </c>
      <c r="I315" s="26" t="s">
        <v>3499</v>
      </c>
      <c r="J315" s="26" t="s">
        <v>3295</v>
      </c>
      <c r="K315" s="26" t="s">
        <v>3796</v>
      </c>
    </row>
    <row r="316" ht="27" customHeight="1" spans="1:11">
      <c r="A316" s="23" t="s">
        <v>3792</v>
      </c>
      <c r="B316" s="25">
        <v>14600000</v>
      </c>
      <c r="C316" s="26" t="s">
        <v>3793</v>
      </c>
      <c r="D316" s="26" t="s">
        <v>3289</v>
      </c>
      <c r="E316" s="26" t="s">
        <v>3290</v>
      </c>
      <c r="F316" s="26" t="s">
        <v>3794</v>
      </c>
      <c r="G316" s="26" t="s">
        <v>3328</v>
      </c>
      <c r="H316" s="26" t="s">
        <v>3795</v>
      </c>
      <c r="I316" s="26" t="s">
        <v>3499</v>
      </c>
      <c r="J316" s="26" t="s">
        <v>3295</v>
      </c>
      <c r="K316" s="26" t="s">
        <v>3796</v>
      </c>
    </row>
    <row r="317" ht="27" customHeight="1" spans="1:11">
      <c r="A317" s="23" t="s">
        <v>3792</v>
      </c>
      <c r="B317" s="25">
        <v>14600000</v>
      </c>
      <c r="C317" s="26" t="s">
        <v>3793</v>
      </c>
      <c r="D317" s="26" t="s">
        <v>3305</v>
      </c>
      <c r="E317" s="26" t="s">
        <v>3454</v>
      </c>
      <c r="F317" s="26" t="s">
        <v>3797</v>
      </c>
      <c r="G317" s="26" t="s">
        <v>3292</v>
      </c>
      <c r="H317" s="26" t="s">
        <v>3318</v>
      </c>
      <c r="I317" s="26" t="s">
        <v>3300</v>
      </c>
      <c r="J317" s="26" t="s">
        <v>3321</v>
      </c>
      <c r="K317" s="26" t="s">
        <v>3798</v>
      </c>
    </row>
    <row r="318" ht="27" customHeight="1" spans="1:11">
      <c r="A318" s="23" t="s">
        <v>3792</v>
      </c>
      <c r="B318" s="25">
        <v>14600000</v>
      </c>
      <c r="C318" s="26" t="s">
        <v>3793</v>
      </c>
      <c r="D318" s="26" t="s">
        <v>3305</v>
      </c>
      <c r="E318" s="26" t="s">
        <v>3454</v>
      </c>
      <c r="F318" s="26" t="s">
        <v>3797</v>
      </c>
      <c r="G318" s="26" t="s">
        <v>3292</v>
      </c>
      <c r="H318" s="26" t="s">
        <v>3318</v>
      </c>
      <c r="I318" s="26" t="s">
        <v>3300</v>
      </c>
      <c r="J318" s="26" t="s">
        <v>3321</v>
      </c>
      <c r="K318" s="26" t="s">
        <v>3798</v>
      </c>
    </row>
    <row r="319" ht="27" customHeight="1" spans="1:11">
      <c r="A319" s="23" t="s">
        <v>3792</v>
      </c>
      <c r="B319" s="25">
        <v>14600000</v>
      </c>
      <c r="C319" s="26" t="s">
        <v>3793</v>
      </c>
      <c r="D319" s="26" t="s">
        <v>3310</v>
      </c>
      <c r="E319" s="26" t="s">
        <v>3311</v>
      </c>
      <c r="F319" s="26" t="s">
        <v>3408</v>
      </c>
      <c r="G319" s="26" t="s">
        <v>3292</v>
      </c>
      <c r="H319" s="26" t="s">
        <v>3318</v>
      </c>
      <c r="I319" s="26" t="s">
        <v>3300</v>
      </c>
      <c r="J319" s="26" t="s">
        <v>3321</v>
      </c>
      <c r="K319" s="26" t="s">
        <v>3799</v>
      </c>
    </row>
    <row r="320" ht="27" customHeight="1" spans="1:11">
      <c r="A320" s="23" t="s">
        <v>3792</v>
      </c>
      <c r="B320" s="25">
        <v>14600000</v>
      </c>
      <c r="C320" s="26" t="s">
        <v>3793</v>
      </c>
      <c r="D320" s="26" t="s">
        <v>3310</v>
      </c>
      <c r="E320" s="26" t="s">
        <v>3311</v>
      </c>
      <c r="F320" s="26" t="s">
        <v>3408</v>
      </c>
      <c r="G320" s="26" t="s">
        <v>3292</v>
      </c>
      <c r="H320" s="26" t="s">
        <v>3318</v>
      </c>
      <c r="I320" s="26" t="s">
        <v>3300</v>
      </c>
      <c r="J320" s="26" t="s">
        <v>3321</v>
      </c>
      <c r="K320" s="26" t="s">
        <v>3799</v>
      </c>
    </row>
    <row r="321" ht="27" customHeight="1" spans="1:11">
      <c r="A321" s="23" t="s">
        <v>3800</v>
      </c>
      <c r="B321" s="25">
        <v>29840000</v>
      </c>
      <c r="C321" s="26" t="s">
        <v>3801</v>
      </c>
      <c r="D321" s="26" t="s">
        <v>3289</v>
      </c>
      <c r="E321" s="26" t="s">
        <v>3290</v>
      </c>
      <c r="F321" s="26" t="s">
        <v>3802</v>
      </c>
      <c r="G321" s="26" t="s">
        <v>3328</v>
      </c>
      <c r="H321" s="26" t="s">
        <v>3803</v>
      </c>
      <c r="I321" s="26" t="s">
        <v>3397</v>
      </c>
      <c r="J321" s="26" t="s">
        <v>3295</v>
      </c>
      <c r="K321" s="26" t="s">
        <v>3804</v>
      </c>
    </row>
    <row r="322" ht="27" customHeight="1" spans="1:11">
      <c r="A322" s="23" t="s">
        <v>3800</v>
      </c>
      <c r="B322" s="25">
        <v>29840000</v>
      </c>
      <c r="C322" s="26" t="s">
        <v>3801</v>
      </c>
      <c r="D322" s="26" t="s">
        <v>3289</v>
      </c>
      <c r="E322" s="26" t="s">
        <v>3290</v>
      </c>
      <c r="F322" s="26" t="s">
        <v>3802</v>
      </c>
      <c r="G322" s="26" t="s">
        <v>3328</v>
      </c>
      <c r="H322" s="26" t="s">
        <v>3803</v>
      </c>
      <c r="I322" s="26" t="s">
        <v>3397</v>
      </c>
      <c r="J322" s="26" t="s">
        <v>3295</v>
      </c>
      <c r="K322" s="26" t="s">
        <v>3804</v>
      </c>
    </row>
    <row r="323" ht="27" customHeight="1" spans="1:11">
      <c r="A323" s="23" t="s">
        <v>3800</v>
      </c>
      <c r="B323" s="25">
        <v>29840000</v>
      </c>
      <c r="C323" s="26" t="s">
        <v>3801</v>
      </c>
      <c r="D323" s="26" t="s">
        <v>3305</v>
      </c>
      <c r="E323" s="26" t="s">
        <v>3454</v>
      </c>
      <c r="F323" s="26" t="s">
        <v>3805</v>
      </c>
      <c r="G323" s="26" t="s">
        <v>3292</v>
      </c>
      <c r="H323" s="26" t="s">
        <v>3299</v>
      </c>
      <c r="I323" s="26" t="s">
        <v>3300</v>
      </c>
      <c r="J323" s="26" t="s">
        <v>3321</v>
      </c>
      <c r="K323" s="26" t="s">
        <v>3806</v>
      </c>
    </row>
    <row r="324" ht="27" customHeight="1" spans="1:11">
      <c r="A324" s="23" t="s">
        <v>3800</v>
      </c>
      <c r="B324" s="25">
        <v>29840000</v>
      </c>
      <c r="C324" s="26" t="s">
        <v>3801</v>
      </c>
      <c r="D324" s="26" t="s">
        <v>3305</v>
      </c>
      <c r="E324" s="26" t="s">
        <v>3454</v>
      </c>
      <c r="F324" s="26" t="s">
        <v>3805</v>
      </c>
      <c r="G324" s="26" t="s">
        <v>3292</v>
      </c>
      <c r="H324" s="26" t="s">
        <v>3299</v>
      </c>
      <c r="I324" s="26" t="s">
        <v>3300</v>
      </c>
      <c r="J324" s="26" t="s">
        <v>3321</v>
      </c>
      <c r="K324" s="26" t="s">
        <v>3806</v>
      </c>
    </row>
    <row r="325" ht="27" customHeight="1" spans="1:11">
      <c r="A325" s="23" t="s">
        <v>3800</v>
      </c>
      <c r="B325" s="25">
        <v>29840000</v>
      </c>
      <c r="C325" s="26" t="s">
        <v>3801</v>
      </c>
      <c r="D325" s="26" t="s">
        <v>3310</v>
      </c>
      <c r="E325" s="26" t="s">
        <v>3311</v>
      </c>
      <c r="F325" s="26" t="s">
        <v>3408</v>
      </c>
      <c r="G325" s="26" t="s">
        <v>3292</v>
      </c>
      <c r="H325" s="26" t="s">
        <v>3318</v>
      </c>
      <c r="I325" s="26" t="s">
        <v>3300</v>
      </c>
      <c r="J325" s="26" t="s">
        <v>3321</v>
      </c>
      <c r="K325" s="26" t="s">
        <v>3807</v>
      </c>
    </row>
    <row r="326" ht="27" customHeight="1" spans="1:11">
      <c r="A326" s="23" t="s">
        <v>3800</v>
      </c>
      <c r="B326" s="25">
        <v>29840000</v>
      </c>
      <c r="C326" s="26" t="s">
        <v>3801</v>
      </c>
      <c r="D326" s="26" t="s">
        <v>3310</v>
      </c>
      <c r="E326" s="26" t="s">
        <v>3311</v>
      </c>
      <c r="F326" s="26" t="s">
        <v>3408</v>
      </c>
      <c r="G326" s="26" t="s">
        <v>3292</v>
      </c>
      <c r="H326" s="26" t="s">
        <v>3318</v>
      </c>
      <c r="I326" s="26" t="s">
        <v>3300</v>
      </c>
      <c r="J326" s="26" t="s">
        <v>3321</v>
      </c>
      <c r="K326" s="26" t="s">
        <v>3807</v>
      </c>
    </row>
    <row r="327" ht="27" customHeight="1" spans="1:11">
      <c r="A327" s="23" t="s">
        <v>3808</v>
      </c>
      <c r="B327" s="25">
        <v>13000000</v>
      </c>
      <c r="C327" s="26" t="s">
        <v>3809</v>
      </c>
      <c r="D327" s="26" t="s">
        <v>3289</v>
      </c>
      <c r="E327" s="26" t="s">
        <v>3290</v>
      </c>
      <c r="F327" s="26" t="s">
        <v>3810</v>
      </c>
      <c r="G327" s="26" t="s">
        <v>3328</v>
      </c>
      <c r="H327" s="26" t="s">
        <v>3329</v>
      </c>
      <c r="I327" s="26" t="s">
        <v>3375</v>
      </c>
      <c r="J327" s="26" t="s">
        <v>3295</v>
      </c>
      <c r="K327" s="26" t="s">
        <v>3811</v>
      </c>
    </row>
    <row r="328" ht="27" customHeight="1" spans="1:11">
      <c r="A328" s="23" t="s">
        <v>3808</v>
      </c>
      <c r="B328" s="25">
        <v>13000000</v>
      </c>
      <c r="C328" s="26" t="s">
        <v>3809</v>
      </c>
      <c r="D328" s="26" t="s">
        <v>3305</v>
      </c>
      <c r="E328" s="26" t="s">
        <v>3306</v>
      </c>
      <c r="F328" s="26" t="s">
        <v>3812</v>
      </c>
      <c r="G328" s="26" t="s">
        <v>3292</v>
      </c>
      <c r="H328" s="26" t="s">
        <v>3813</v>
      </c>
      <c r="I328" s="26" t="s">
        <v>3387</v>
      </c>
      <c r="J328" s="26" t="s">
        <v>3295</v>
      </c>
      <c r="K328" s="26" t="s">
        <v>3811</v>
      </c>
    </row>
    <row r="329" ht="27" customHeight="1" spans="1:11">
      <c r="A329" s="23" t="s">
        <v>3808</v>
      </c>
      <c r="B329" s="25">
        <v>13000000</v>
      </c>
      <c r="C329" s="26" t="s">
        <v>3809</v>
      </c>
      <c r="D329" s="26" t="s">
        <v>3310</v>
      </c>
      <c r="E329" s="26" t="s">
        <v>3311</v>
      </c>
      <c r="F329" s="26" t="s">
        <v>3786</v>
      </c>
      <c r="G329" s="26" t="s">
        <v>3292</v>
      </c>
      <c r="H329" s="26" t="s">
        <v>3814</v>
      </c>
      <c r="I329" s="26" t="s">
        <v>3300</v>
      </c>
      <c r="J329" s="26" t="s">
        <v>3321</v>
      </c>
      <c r="K329" s="26" t="s">
        <v>3811</v>
      </c>
    </row>
    <row r="330" ht="27" customHeight="1" spans="1:11">
      <c r="A330" s="23" t="s">
        <v>3815</v>
      </c>
      <c r="B330" s="25">
        <v>20000000</v>
      </c>
      <c r="C330" s="26" t="s">
        <v>3816</v>
      </c>
      <c r="D330" s="26" t="s">
        <v>3289</v>
      </c>
      <c r="E330" s="26" t="s">
        <v>3290</v>
      </c>
      <c r="F330" s="26" t="s">
        <v>3815</v>
      </c>
      <c r="G330" s="26" t="s">
        <v>3328</v>
      </c>
      <c r="H330" s="26" t="s">
        <v>3817</v>
      </c>
      <c r="I330" s="26" t="s">
        <v>3499</v>
      </c>
      <c r="J330" s="26" t="s">
        <v>3295</v>
      </c>
      <c r="K330" s="26" t="s">
        <v>3818</v>
      </c>
    </row>
    <row r="331" ht="27" customHeight="1" spans="1:11">
      <c r="A331" s="23" t="s">
        <v>3815</v>
      </c>
      <c r="B331" s="25">
        <v>20000000</v>
      </c>
      <c r="C331" s="26" t="s">
        <v>3816</v>
      </c>
      <c r="D331" s="26" t="s">
        <v>3305</v>
      </c>
      <c r="E331" s="26" t="s">
        <v>3454</v>
      </c>
      <c r="F331" s="26" t="s">
        <v>3805</v>
      </c>
      <c r="G331" s="26" t="s">
        <v>3292</v>
      </c>
      <c r="H331" s="26" t="s">
        <v>3318</v>
      </c>
      <c r="I331" s="26" t="s">
        <v>3300</v>
      </c>
      <c r="J331" s="26" t="s">
        <v>3321</v>
      </c>
      <c r="K331" s="26" t="s">
        <v>3819</v>
      </c>
    </row>
    <row r="332" ht="27" customHeight="1" spans="1:11">
      <c r="A332" s="23" t="s">
        <v>3815</v>
      </c>
      <c r="B332" s="25">
        <v>20000000</v>
      </c>
      <c r="C332" s="26" t="s">
        <v>3816</v>
      </c>
      <c r="D332" s="26" t="s">
        <v>3310</v>
      </c>
      <c r="E332" s="26" t="s">
        <v>3311</v>
      </c>
      <c r="F332" s="26" t="s">
        <v>3408</v>
      </c>
      <c r="G332" s="26" t="s">
        <v>3292</v>
      </c>
      <c r="H332" s="26" t="s">
        <v>3318</v>
      </c>
      <c r="I332" s="26" t="s">
        <v>3300</v>
      </c>
      <c r="J332" s="26" t="s">
        <v>3321</v>
      </c>
      <c r="K332" s="26" t="s">
        <v>3807</v>
      </c>
    </row>
    <row r="333" ht="27" customHeight="1" spans="1:11">
      <c r="A333" s="23" t="s">
        <v>3820</v>
      </c>
      <c r="B333" s="25">
        <v>50000000</v>
      </c>
      <c r="C333" s="26" t="s">
        <v>3820</v>
      </c>
      <c r="D333" s="26" t="s">
        <v>3289</v>
      </c>
      <c r="E333" s="26" t="s">
        <v>3290</v>
      </c>
      <c r="F333" s="26" t="s">
        <v>3821</v>
      </c>
      <c r="G333" s="26" t="s">
        <v>3292</v>
      </c>
      <c r="H333" s="26" t="s">
        <v>3822</v>
      </c>
      <c r="I333" s="26" t="s">
        <v>3375</v>
      </c>
      <c r="J333" s="26" t="s">
        <v>3295</v>
      </c>
      <c r="K333" s="26" t="s">
        <v>3820</v>
      </c>
    </row>
    <row r="334" ht="27" customHeight="1" spans="1:11">
      <c r="A334" s="23" t="s">
        <v>3820</v>
      </c>
      <c r="B334" s="25">
        <v>50000000</v>
      </c>
      <c r="C334" s="26" t="s">
        <v>3820</v>
      </c>
      <c r="D334" s="26" t="s">
        <v>3305</v>
      </c>
      <c r="E334" s="26" t="s">
        <v>3454</v>
      </c>
      <c r="F334" s="26" t="s">
        <v>3823</v>
      </c>
      <c r="G334" s="26" t="s">
        <v>3292</v>
      </c>
      <c r="H334" s="26" t="s">
        <v>3824</v>
      </c>
      <c r="I334" s="26" t="s">
        <v>3300</v>
      </c>
      <c r="J334" s="26" t="s">
        <v>3321</v>
      </c>
      <c r="K334" s="26" t="s">
        <v>3820</v>
      </c>
    </row>
    <row r="335" ht="27" customHeight="1" spans="1:11">
      <c r="A335" s="23" t="s">
        <v>3820</v>
      </c>
      <c r="B335" s="25">
        <v>50000000</v>
      </c>
      <c r="C335" s="26" t="s">
        <v>3820</v>
      </c>
      <c r="D335" s="26" t="s">
        <v>3310</v>
      </c>
      <c r="E335" s="26" t="s">
        <v>3311</v>
      </c>
      <c r="F335" s="26" t="s">
        <v>3786</v>
      </c>
      <c r="G335" s="26" t="s">
        <v>3292</v>
      </c>
      <c r="H335" s="26" t="s">
        <v>3600</v>
      </c>
      <c r="I335" s="26" t="s">
        <v>3300</v>
      </c>
      <c r="J335" s="26" t="s">
        <v>3321</v>
      </c>
      <c r="K335" s="26" t="s">
        <v>3820</v>
      </c>
    </row>
    <row r="336" ht="27" customHeight="1" spans="1:11">
      <c r="A336" s="23" t="s">
        <v>3825</v>
      </c>
      <c r="B336" s="25">
        <v>20000000</v>
      </c>
      <c r="C336" s="26" t="s">
        <v>3826</v>
      </c>
      <c r="D336" s="26" t="s">
        <v>3289</v>
      </c>
      <c r="E336" s="26" t="s">
        <v>3290</v>
      </c>
      <c r="F336" s="26" t="s">
        <v>3827</v>
      </c>
      <c r="G336" s="26" t="s">
        <v>3292</v>
      </c>
      <c r="H336" s="26" t="s">
        <v>3828</v>
      </c>
      <c r="I336" s="26" t="s">
        <v>3375</v>
      </c>
      <c r="J336" s="26" t="s">
        <v>3295</v>
      </c>
      <c r="K336" s="26" t="s">
        <v>3829</v>
      </c>
    </row>
    <row r="337" ht="27" customHeight="1" spans="1:11">
      <c r="A337" s="23" t="s">
        <v>3825</v>
      </c>
      <c r="B337" s="25">
        <v>20000000</v>
      </c>
      <c r="C337" s="26" t="s">
        <v>3826</v>
      </c>
      <c r="D337" s="26" t="s">
        <v>3289</v>
      </c>
      <c r="E337" s="26" t="s">
        <v>3290</v>
      </c>
      <c r="F337" s="26" t="s">
        <v>3827</v>
      </c>
      <c r="G337" s="26" t="s">
        <v>3292</v>
      </c>
      <c r="H337" s="26" t="s">
        <v>3828</v>
      </c>
      <c r="I337" s="26" t="s">
        <v>3375</v>
      </c>
      <c r="J337" s="26" t="s">
        <v>3295</v>
      </c>
      <c r="K337" s="26" t="s">
        <v>3829</v>
      </c>
    </row>
    <row r="338" ht="27" customHeight="1" spans="1:11">
      <c r="A338" s="23" t="s">
        <v>3825</v>
      </c>
      <c r="B338" s="25">
        <v>20000000</v>
      </c>
      <c r="C338" s="26" t="s">
        <v>3826</v>
      </c>
      <c r="D338" s="26" t="s">
        <v>3305</v>
      </c>
      <c r="E338" s="26" t="s">
        <v>3306</v>
      </c>
      <c r="F338" s="26" t="s">
        <v>3830</v>
      </c>
      <c r="G338" s="26" t="s">
        <v>3292</v>
      </c>
      <c r="H338" s="26" t="s">
        <v>3831</v>
      </c>
      <c r="I338" s="26" t="s">
        <v>3832</v>
      </c>
      <c r="J338" s="26" t="s">
        <v>3295</v>
      </c>
      <c r="K338" s="26" t="s">
        <v>3833</v>
      </c>
    </row>
    <row r="339" ht="27" customHeight="1" spans="1:11">
      <c r="A339" s="23" t="s">
        <v>3825</v>
      </c>
      <c r="B339" s="25">
        <v>20000000</v>
      </c>
      <c r="C339" s="26" t="s">
        <v>3826</v>
      </c>
      <c r="D339" s="26" t="s">
        <v>3305</v>
      </c>
      <c r="E339" s="26" t="s">
        <v>3306</v>
      </c>
      <c r="F339" s="26" t="s">
        <v>3830</v>
      </c>
      <c r="G339" s="26" t="s">
        <v>3292</v>
      </c>
      <c r="H339" s="26" t="s">
        <v>3831</v>
      </c>
      <c r="I339" s="26" t="s">
        <v>3832</v>
      </c>
      <c r="J339" s="26" t="s">
        <v>3295</v>
      </c>
      <c r="K339" s="26" t="s">
        <v>3833</v>
      </c>
    </row>
    <row r="340" ht="27" customHeight="1" spans="1:11">
      <c r="A340" s="23" t="s">
        <v>3825</v>
      </c>
      <c r="B340" s="25">
        <v>20000000</v>
      </c>
      <c r="C340" s="26" t="s">
        <v>3826</v>
      </c>
      <c r="D340" s="26" t="s">
        <v>3310</v>
      </c>
      <c r="E340" s="26" t="s">
        <v>3311</v>
      </c>
      <c r="F340" s="26" t="s">
        <v>3408</v>
      </c>
      <c r="G340" s="26" t="s">
        <v>3292</v>
      </c>
      <c r="H340" s="26" t="s">
        <v>3600</v>
      </c>
      <c r="I340" s="26" t="s">
        <v>3300</v>
      </c>
      <c r="J340" s="26" t="s">
        <v>3321</v>
      </c>
      <c r="K340" s="26" t="s">
        <v>3833</v>
      </c>
    </row>
    <row r="341" ht="27" customHeight="1" spans="1:11">
      <c r="A341" s="23" t="s">
        <v>3825</v>
      </c>
      <c r="B341" s="25">
        <v>20000000</v>
      </c>
      <c r="C341" s="26" t="s">
        <v>3826</v>
      </c>
      <c r="D341" s="26" t="s">
        <v>3310</v>
      </c>
      <c r="E341" s="26" t="s">
        <v>3311</v>
      </c>
      <c r="F341" s="26" t="s">
        <v>3408</v>
      </c>
      <c r="G341" s="26" t="s">
        <v>3292</v>
      </c>
      <c r="H341" s="26" t="s">
        <v>3600</v>
      </c>
      <c r="I341" s="26" t="s">
        <v>3300</v>
      </c>
      <c r="J341" s="26" t="s">
        <v>3321</v>
      </c>
      <c r="K341" s="26" t="s">
        <v>3833</v>
      </c>
    </row>
    <row r="342" ht="27" customHeight="1" spans="1:11">
      <c r="A342" s="23" t="s">
        <v>3834</v>
      </c>
      <c r="B342" s="25">
        <v>50000000</v>
      </c>
      <c r="C342" s="26" t="s">
        <v>3835</v>
      </c>
      <c r="D342" s="26" t="s">
        <v>3289</v>
      </c>
      <c r="E342" s="26" t="s">
        <v>3290</v>
      </c>
      <c r="F342" s="26" t="s">
        <v>3836</v>
      </c>
      <c r="G342" s="26" t="s">
        <v>3292</v>
      </c>
      <c r="H342" s="26" t="s">
        <v>3318</v>
      </c>
      <c r="I342" s="26" t="s">
        <v>3300</v>
      </c>
      <c r="J342" s="26" t="s">
        <v>3295</v>
      </c>
      <c r="K342" s="26" t="s">
        <v>3837</v>
      </c>
    </row>
    <row r="343" ht="27" customHeight="1" spans="1:11">
      <c r="A343" s="23" t="s">
        <v>3834</v>
      </c>
      <c r="B343" s="25">
        <v>50000000</v>
      </c>
      <c r="C343" s="26" t="s">
        <v>3838</v>
      </c>
      <c r="D343" s="26" t="s">
        <v>3305</v>
      </c>
      <c r="E343" s="26" t="s">
        <v>3306</v>
      </c>
      <c r="F343" s="26" t="s">
        <v>3839</v>
      </c>
      <c r="G343" s="26" t="s">
        <v>3292</v>
      </c>
      <c r="H343" s="26" t="s">
        <v>3318</v>
      </c>
      <c r="I343" s="26" t="s">
        <v>3300</v>
      </c>
      <c r="J343" s="26" t="s">
        <v>3295</v>
      </c>
      <c r="K343" s="26" t="s">
        <v>3837</v>
      </c>
    </row>
    <row r="344" ht="27" customHeight="1" spans="1:11">
      <c r="A344" s="23" t="s">
        <v>3834</v>
      </c>
      <c r="B344" s="25">
        <v>50000000</v>
      </c>
      <c r="C344" s="26" t="s">
        <v>3838</v>
      </c>
      <c r="D344" s="26" t="s">
        <v>3310</v>
      </c>
      <c r="E344" s="26" t="s">
        <v>3311</v>
      </c>
      <c r="F344" s="26" t="s">
        <v>3786</v>
      </c>
      <c r="G344" s="26" t="s">
        <v>3292</v>
      </c>
      <c r="H344" s="26" t="s">
        <v>3814</v>
      </c>
      <c r="I344" s="26" t="s">
        <v>3300</v>
      </c>
      <c r="J344" s="26" t="s">
        <v>3321</v>
      </c>
      <c r="K344" s="26" t="s">
        <v>3837</v>
      </c>
    </row>
    <row r="345" ht="27" customHeight="1" spans="1:11">
      <c r="A345" s="23" t="s">
        <v>3840</v>
      </c>
      <c r="B345" s="25">
        <v>22000000</v>
      </c>
      <c r="C345" s="26" t="s">
        <v>3841</v>
      </c>
      <c r="D345" s="26" t="s">
        <v>3289</v>
      </c>
      <c r="E345" s="26" t="s">
        <v>3290</v>
      </c>
      <c r="F345" s="26" t="s">
        <v>3840</v>
      </c>
      <c r="G345" s="26" t="s">
        <v>3328</v>
      </c>
      <c r="H345" s="26" t="s">
        <v>3842</v>
      </c>
      <c r="I345" s="26" t="s">
        <v>3499</v>
      </c>
      <c r="J345" s="26" t="s">
        <v>3295</v>
      </c>
      <c r="K345" s="26" t="s">
        <v>3841</v>
      </c>
    </row>
    <row r="346" ht="27" customHeight="1" spans="1:11">
      <c r="A346" s="23" t="s">
        <v>3840</v>
      </c>
      <c r="B346" s="25">
        <v>22000000</v>
      </c>
      <c r="C346" s="26" t="s">
        <v>3841</v>
      </c>
      <c r="D346" s="26" t="s">
        <v>3305</v>
      </c>
      <c r="E346" s="26" t="s">
        <v>3454</v>
      </c>
      <c r="F346" s="26" t="s">
        <v>3805</v>
      </c>
      <c r="G346" s="26" t="s">
        <v>3292</v>
      </c>
      <c r="H346" s="26" t="s">
        <v>3318</v>
      </c>
      <c r="I346" s="26" t="s">
        <v>3300</v>
      </c>
      <c r="J346" s="26" t="s">
        <v>3321</v>
      </c>
      <c r="K346" s="26" t="s">
        <v>3819</v>
      </c>
    </row>
    <row r="347" ht="27" customHeight="1" spans="1:11">
      <c r="A347" s="23" t="s">
        <v>3840</v>
      </c>
      <c r="B347" s="25">
        <v>22000000</v>
      </c>
      <c r="C347" s="26" t="s">
        <v>3841</v>
      </c>
      <c r="D347" s="26" t="s">
        <v>3310</v>
      </c>
      <c r="E347" s="26" t="s">
        <v>3311</v>
      </c>
      <c r="F347" s="26" t="s">
        <v>3408</v>
      </c>
      <c r="G347" s="26" t="s">
        <v>3292</v>
      </c>
      <c r="H347" s="26" t="s">
        <v>3318</v>
      </c>
      <c r="I347" s="26" t="s">
        <v>3300</v>
      </c>
      <c r="J347" s="26" t="s">
        <v>3321</v>
      </c>
      <c r="K347" s="26" t="s">
        <v>3799</v>
      </c>
    </row>
    <row r="348" ht="27" customHeight="1" spans="1:11">
      <c r="A348" s="23" t="s">
        <v>3794</v>
      </c>
      <c r="B348" s="25">
        <v>5000000</v>
      </c>
      <c r="C348" s="26" t="s">
        <v>3843</v>
      </c>
      <c r="D348" s="26" t="s">
        <v>3289</v>
      </c>
      <c r="E348" s="26" t="s">
        <v>3290</v>
      </c>
      <c r="F348" s="26" t="s">
        <v>3794</v>
      </c>
      <c r="G348" s="26" t="s">
        <v>3328</v>
      </c>
      <c r="H348" s="26" t="s">
        <v>3532</v>
      </c>
      <c r="I348" s="26" t="s">
        <v>3499</v>
      </c>
      <c r="J348" s="26" t="s">
        <v>3321</v>
      </c>
      <c r="K348" s="26" t="s">
        <v>3794</v>
      </c>
    </row>
    <row r="349" ht="27" customHeight="1" spans="1:11">
      <c r="A349" s="23" t="s">
        <v>3794</v>
      </c>
      <c r="B349" s="25">
        <v>5000000</v>
      </c>
      <c r="C349" s="26" t="s">
        <v>3843</v>
      </c>
      <c r="D349" s="26" t="s">
        <v>3305</v>
      </c>
      <c r="E349" s="26" t="s">
        <v>3454</v>
      </c>
      <c r="F349" s="26" t="s">
        <v>3805</v>
      </c>
      <c r="G349" s="26" t="s">
        <v>3292</v>
      </c>
      <c r="H349" s="26" t="s">
        <v>3318</v>
      </c>
      <c r="I349" s="26" t="s">
        <v>3300</v>
      </c>
      <c r="J349" s="26" t="s">
        <v>3321</v>
      </c>
      <c r="K349" s="26" t="s">
        <v>3844</v>
      </c>
    </row>
    <row r="350" ht="27" customHeight="1" spans="1:11">
      <c r="A350" s="23" t="s">
        <v>3794</v>
      </c>
      <c r="B350" s="25">
        <v>5000000</v>
      </c>
      <c r="C350" s="26" t="s">
        <v>3843</v>
      </c>
      <c r="D350" s="26" t="s">
        <v>3310</v>
      </c>
      <c r="E350" s="26" t="s">
        <v>3311</v>
      </c>
      <c r="F350" s="26" t="s">
        <v>3408</v>
      </c>
      <c r="G350" s="26" t="s">
        <v>3292</v>
      </c>
      <c r="H350" s="26" t="s">
        <v>3318</v>
      </c>
      <c r="I350" s="26" t="s">
        <v>3300</v>
      </c>
      <c r="J350" s="26" t="s">
        <v>3321</v>
      </c>
      <c r="K350" s="26" t="s">
        <v>3799</v>
      </c>
    </row>
    <row r="351" ht="27" customHeight="1" spans="1:11">
      <c r="A351" s="23" t="s">
        <v>3845</v>
      </c>
      <c r="B351" s="23"/>
      <c r="C351" s="23"/>
      <c r="D351" s="23"/>
      <c r="E351" s="23"/>
      <c r="F351" s="23"/>
      <c r="G351" s="23"/>
      <c r="H351" s="23"/>
      <c r="I351" s="23"/>
      <c r="J351" s="23"/>
      <c r="K351" s="23"/>
    </row>
    <row r="352" ht="27" customHeight="1" spans="1:11">
      <c r="A352" s="24" t="s">
        <v>3846</v>
      </c>
      <c r="B352" s="23"/>
      <c r="C352" s="23"/>
      <c r="D352" s="23"/>
      <c r="E352" s="23"/>
      <c r="F352" s="23"/>
      <c r="G352" s="23"/>
      <c r="H352" s="23"/>
      <c r="I352" s="23"/>
      <c r="J352" s="23"/>
      <c r="K352" s="23"/>
    </row>
    <row r="353" ht="27" customHeight="1" spans="1:11">
      <c r="A353" s="27" t="s">
        <v>3846</v>
      </c>
      <c r="B353" s="23"/>
      <c r="C353" s="23"/>
      <c r="D353" s="23"/>
      <c r="E353" s="23"/>
      <c r="F353" s="23"/>
      <c r="G353" s="23"/>
      <c r="H353" s="23"/>
      <c r="I353" s="23"/>
      <c r="J353" s="23"/>
      <c r="K353" s="23"/>
    </row>
    <row r="354" ht="27" customHeight="1" spans="1:11">
      <c r="A354" s="23" t="s">
        <v>3847</v>
      </c>
      <c r="B354" s="25">
        <v>5000000</v>
      </c>
      <c r="C354" s="26" t="s">
        <v>3848</v>
      </c>
      <c r="D354" s="26" t="s">
        <v>3289</v>
      </c>
      <c r="E354" s="26" t="s">
        <v>3290</v>
      </c>
      <c r="F354" s="26" t="s">
        <v>3849</v>
      </c>
      <c r="G354" s="26" t="s">
        <v>3292</v>
      </c>
      <c r="H354" s="26" t="s">
        <v>3850</v>
      </c>
      <c r="I354" s="26" t="s">
        <v>3851</v>
      </c>
      <c r="J354" s="26" t="s">
        <v>3295</v>
      </c>
      <c r="K354" s="26" t="s">
        <v>3852</v>
      </c>
    </row>
    <row r="355" ht="27" customHeight="1" spans="1:11">
      <c r="A355" s="23" t="s">
        <v>3847</v>
      </c>
      <c r="B355" s="25">
        <v>5000000</v>
      </c>
      <c r="C355" s="26" t="s">
        <v>3853</v>
      </c>
      <c r="D355" s="26" t="s">
        <v>3289</v>
      </c>
      <c r="E355" s="26" t="s">
        <v>3297</v>
      </c>
      <c r="F355" s="26" t="s">
        <v>3854</v>
      </c>
      <c r="G355" s="26" t="s">
        <v>3328</v>
      </c>
      <c r="H355" s="26" t="s">
        <v>3299</v>
      </c>
      <c r="I355" s="26" t="s">
        <v>3300</v>
      </c>
      <c r="J355" s="26" t="s">
        <v>3321</v>
      </c>
      <c r="K355" s="26" t="s">
        <v>3854</v>
      </c>
    </row>
    <row r="356" ht="27" customHeight="1" spans="1:11">
      <c r="A356" s="23" t="s">
        <v>3847</v>
      </c>
      <c r="B356" s="25">
        <v>5000000</v>
      </c>
      <c r="C356" s="26" t="s">
        <v>3853</v>
      </c>
      <c r="D356" s="26" t="s">
        <v>3305</v>
      </c>
      <c r="E356" s="26" t="s">
        <v>3306</v>
      </c>
      <c r="F356" s="26" t="s">
        <v>3855</v>
      </c>
      <c r="G356" s="26" t="s">
        <v>3292</v>
      </c>
      <c r="H356" s="26" t="s">
        <v>3856</v>
      </c>
      <c r="I356" s="26" t="s">
        <v>3300</v>
      </c>
      <c r="J356" s="26" t="s">
        <v>3321</v>
      </c>
      <c r="K356" s="26" t="s">
        <v>3855</v>
      </c>
    </row>
    <row r="357" ht="27" customHeight="1" spans="1:11">
      <c r="A357" s="23" t="s">
        <v>3847</v>
      </c>
      <c r="B357" s="25">
        <v>5000000</v>
      </c>
      <c r="C357" s="26" t="s">
        <v>3853</v>
      </c>
      <c r="D357" s="26" t="s">
        <v>3310</v>
      </c>
      <c r="E357" s="26" t="s">
        <v>3311</v>
      </c>
      <c r="F357" s="26" t="s">
        <v>3857</v>
      </c>
      <c r="G357" s="26" t="s">
        <v>3292</v>
      </c>
      <c r="H357" s="26" t="s">
        <v>3476</v>
      </c>
      <c r="I357" s="26" t="s">
        <v>3300</v>
      </c>
      <c r="J357" s="26" t="s">
        <v>3321</v>
      </c>
      <c r="K357" s="26" t="s">
        <v>3858</v>
      </c>
    </row>
    <row r="358" ht="27" customHeight="1" spans="1:11">
      <c r="A358" s="23" t="s">
        <v>3859</v>
      </c>
      <c r="B358" s="25">
        <v>9200000</v>
      </c>
      <c r="C358" s="26" t="s">
        <v>3860</v>
      </c>
      <c r="D358" s="26" t="s">
        <v>3289</v>
      </c>
      <c r="E358" s="26" t="s">
        <v>3290</v>
      </c>
      <c r="F358" s="26" t="s">
        <v>3861</v>
      </c>
      <c r="G358" s="26" t="s">
        <v>3292</v>
      </c>
      <c r="H358" s="26" t="s">
        <v>3862</v>
      </c>
      <c r="I358" s="26" t="s">
        <v>3785</v>
      </c>
      <c r="J358" s="26" t="s">
        <v>3295</v>
      </c>
      <c r="K358" s="26" t="s">
        <v>3863</v>
      </c>
    </row>
    <row r="359" ht="27" customHeight="1" spans="1:11">
      <c r="A359" s="23" t="s">
        <v>3859</v>
      </c>
      <c r="B359" s="25">
        <v>9200000</v>
      </c>
      <c r="C359" s="26" t="s">
        <v>3860</v>
      </c>
      <c r="D359" s="26" t="s">
        <v>3289</v>
      </c>
      <c r="E359" s="26" t="s">
        <v>3290</v>
      </c>
      <c r="F359" s="26" t="s">
        <v>3861</v>
      </c>
      <c r="G359" s="26" t="s">
        <v>3292</v>
      </c>
      <c r="H359" s="26" t="s">
        <v>3862</v>
      </c>
      <c r="I359" s="26" t="s">
        <v>3785</v>
      </c>
      <c r="J359" s="26" t="s">
        <v>3295</v>
      </c>
      <c r="K359" s="26" t="s">
        <v>3863</v>
      </c>
    </row>
    <row r="360" ht="27" customHeight="1" spans="1:11">
      <c r="A360" s="23" t="s">
        <v>3859</v>
      </c>
      <c r="B360" s="25">
        <v>9200000</v>
      </c>
      <c r="C360" s="26" t="s">
        <v>3860</v>
      </c>
      <c r="D360" s="26" t="s">
        <v>3289</v>
      </c>
      <c r="E360" s="26" t="s">
        <v>3297</v>
      </c>
      <c r="F360" s="26" t="s">
        <v>3379</v>
      </c>
      <c r="G360" s="26" t="s">
        <v>3328</v>
      </c>
      <c r="H360" s="26" t="s">
        <v>3299</v>
      </c>
      <c r="I360" s="26" t="s">
        <v>3300</v>
      </c>
      <c r="J360" s="26" t="s">
        <v>3321</v>
      </c>
      <c r="K360" s="26" t="s">
        <v>3864</v>
      </c>
    </row>
    <row r="361" ht="27" customHeight="1" spans="1:11">
      <c r="A361" s="23" t="s">
        <v>3859</v>
      </c>
      <c r="B361" s="25">
        <v>9200000</v>
      </c>
      <c r="C361" s="26" t="s">
        <v>3860</v>
      </c>
      <c r="D361" s="26" t="s">
        <v>3289</v>
      </c>
      <c r="E361" s="26" t="s">
        <v>3297</v>
      </c>
      <c r="F361" s="26" t="s">
        <v>3379</v>
      </c>
      <c r="G361" s="26" t="s">
        <v>3328</v>
      </c>
      <c r="H361" s="26" t="s">
        <v>3299</v>
      </c>
      <c r="I361" s="26" t="s">
        <v>3300</v>
      </c>
      <c r="J361" s="26" t="s">
        <v>3321</v>
      </c>
      <c r="K361" s="26" t="s">
        <v>3864</v>
      </c>
    </row>
    <row r="362" ht="27" customHeight="1" spans="1:11">
      <c r="A362" s="23" t="s">
        <v>3859</v>
      </c>
      <c r="B362" s="25">
        <v>9200000</v>
      </c>
      <c r="C362" s="26" t="s">
        <v>3860</v>
      </c>
      <c r="D362" s="26" t="s">
        <v>3289</v>
      </c>
      <c r="E362" s="26" t="s">
        <v>3302</v>
      </c>
      <c r="F362" s="26" t="s">
        <v>3865</v>
      </c>
      <c r="G362" s="26" t="s">
        <v>3328</v>
      </c>
      <c r="H362" s="26" t="s">
        <v>3866</v>
      </c>
      <c r="I362" s="26" t="s">
        <v>3407</v>
      </c>
      <c r="J362" s="26" t="s">
        <v>3321</v>
      </c>
      <c r="K362" s="26" t="s">
        <v>3867</v>
      </c>
    </row>
    <row r="363" ht="27" customHeight="1" spans="1:11">
      <c r="A363" s="23" t="s">
        <v>3859</v>
      </c>
      <c r="B363" s="25">
        <v>9200000</v>
      </c>
      <c r="C363" s="26" t="s">
        <v>3860</v>
      </c>
      <c r="D363" s="26" t="s">
        <v>3289</v>
      </c>
      <c r="E363" s="26" t="s">
        <v>3302</v>
      </c>
      <c r="F363" s="26" t="s">
        <v>3865</v>
      </c>
      <c r="G363" s="26" t="s">
        <v>3328</v>
      </c>
      <c r="H363" s="26" t="s">
        <v>3866</v>
      </c>
      <c r="I363" s="26" t="s">
        <v>3407</v>
      </c>
      <c r="J363" s="26" t="s">
        <v>3321</v>
      </c>
      <c r="K363" s="26" t="s">
        <v>3867</v>
      </c>
    </row>
    <row r="364" ht="27" customHeight="1" spans="1:11">
      <c r="A364" s="23" t="s">
        <v>3859</v>
      </c>
      <c r="B364" s="25">
        <v>9200000</v>
      </c>
      <c r="C364" s="26" t="s">
        <v>3860</v>
      </c>
      <c r="D364" s="26" t="s">
        <v>3305</v>
      </c>
      <c r="E364" s="26" t="s">
        <v>3454</v>
      </c>
      <c r="F364" s="26" t="s">
        <v>3868</v>
      </c>
      <c r="G364" s="26" t="s">
        <v>3292</v>
      </c>
      <c r="H364" s="26" t="s">
        <v>3869</v>
      </c>
      <c r="I364" s="26" t="s">
        <v>3300</v>
      </c>
      <c r="J364" s="26" t="s">
        <v>3321</v>
      </c>
      <c r="K364" s="26" t="s">
        <v>3870</v>
      </c>
    </row>
    <row r="365" ht="27" customHeight="1" spans="1:11">
      <c r="A365" s="23" t="s">
        <v>3859</v>
      </c>
      <c r="B365" s="25">
        <v>9200000</v>
      </c>
      <c r="C365" s="26" t="s">
        <v>3860</v>
      </c>
      <c r="D365" s="26" t="s">
        <v>3305</v>
      </c>
      <c r="E365" s="26" t="s">
        <v>3454</v>
      </c>
      <c r="F365" s="26" t="s">
        <v>3868</v>
      </c>
      <c r="G365" s="26" t="s">
        <v>3292</v>
      </c>
      <c r="H365" s="26" t="s">
        <v>3869</v>
      </c>
      <c r="I365" s="26" t="s">
        <v>3300</v>
      </c>
      <c r="J365" s="26" t="s">
        <v>3321</v>
      </c>
      <c r="K365" s="26" t="s">
        <v>3870</v>
      </c>
    </row>
    <row r="366" ht="27" customHeight="1" spans="1:11">
      <c r="A366" s="23" t="s">
        <v>3859</v>
      </c>
      <c r="B366" s="25">
        <v>9200000</v>
      </c>
      <c r="C366" s="26" t="s">
        <v>3860</v>
      </c>
      <c r="D366" s="26" t="s">
        <v>3310</v>
      </c>
      <c r="E366" s="26" t="s">
        <v>3311</v>
      </c>
      <c r="F366" s="26" t="s">
        <v>3871</v>
      </c>
      <c r="G366" s="26" t="s">
        <v>3292</v>
      </c>
      <c r="H366" s="26" t="s">
        <v>3318</v>
      </c>
      <c r="I366" s="26" t="s">
        <v>3300</v>
      </c>
      <c r="J366" s="26" t="s">
        <v>3321</v>
      </c>
      <c r="K366" s="26" t="s">
        <v>3872</v>
      </c>
    </row>
    <row r="367" ht="27" customHeight="1" spans="1:11">
      <c r="A367" s="23" t="s">
        <v>3859</v>
      </c>
      <c r="B367" s="25">
        <v>9200000</v>
      </c>
      <c r="C367" s="26" t="s">
        <v>3860</v>
      </c>
      <c r="D367" s="26" t="s">
        <v>3310</v>
      </c>
      <c r="E367" s="26" t="s">
        <v>3311</v>
      </c>
      <c r="F367" s="26" t="s">
        <v>3871</v>
      </c>
      <c r="G367" s="26" t="s">
        <v>3292</v>
      </c>
      <c r="H367" s="26" t="s">
        <v>3318</v>
      </c>
      <c r="I367" s="26" t="s">
        <v>3300</v>
      </c>
      <c r="J367" s="26" t="s">
        <v>3321</v>
      </c>
      <c r="K367" s="26" t="s">
        <v>3872</v>
      </c>
    </row>
    <row r="368" ht="27" customHeight="1" spans="1:11">
      <c r="A368" s="24" t="s">
        <v>3873</v>
      </c>
      <c r="B368" s="23"/>
      <c r="C368" s="23"/>
      <c r="D368" s="23"/>
      <c r="E368" s="23"/>
      <c r="F368" s="23"/>
      <c r="G368" s="23"/>
      <c r="H368" s="23"/>
      <c r="I368" s="23"/>
      <c r="J368" s="23"/>
      <c r="K368" s="23"/>
    </row>
    <row r="369" ht="27" customHeight="1" spans="1:11">
      <c r="A369" s="27" t="s">
        <v>3873</v>
      </c>
      <c r="B369" s="23"/>
      <c r="C369" s="23"/>
      <c r="D369" s="23"/>
      <c r="E369" s="23"/>
      <c r="F369" s="23"/>
      <c r="G369" s="23"/>
      <c r="H369" s="23"/>
      <c r="I369" s="23"/>
      <c r="J369" s="23"/>
      <c r="K369" s="23"/>
    </row>
    <row r="370" ht="27" customHeight="1" spans="1:11">
      <c r="A370" s="23" t="s">
        <v>3874</v>
      </c>
      <c r="B370" s="25">
        <v>168410000</v>
      </c>
      <c r="C370" s="26" t="s">
        <v>3874</v>
      </c>
      <c r="D370" s="26" t="s">
        <v>3289</v>
      </c>
      <c r="E370" s="26" t="s">
        <v>3290</v>
      </c>
      <c r="F370" s="26" t="s">
        <v>3875</v>
      </c>
      <c r="G370" s="26" t="s">
        <v>3292</v>
      </c>
      <c r="H370" s="26" t="s">
        <v>3876</v>
      </c>
      <c r="I370" s="26" t="s">
        <v>3300</v>
      </c>
      <c r="J370" s="26" t="s">
        <v>3321</v>
      </c>
      <c r="K370" s="26" t="s">
        <v>3877</v>
      </c>
    </row>
    <row r="371" ht="27" customHeight="1" spans="1:11">
      <c r="A371" s="23" t="s">
        <v>3874</v>
      </c>
      <c r="B371" s="25">
        <v>168410000</v>
      </c>
      <c r="C371" s="26" t="s">
        <v>3874</v>
      </c>
      <c r="D371" s="26" t="s">
        <v>3289</v>
      </c>
      <c r="E371" s="26" t="s">
        <v>3290</v>
      </c>
      <c r="F371" s="26" t="s">
        <v>3875</v>
      </c>
      <c r="G371" s="26" t="s">
        <v>3292</v>
      </c>
      <c r="H371" s="26" t="s">
        <v>3876</v>
      </c>
      <c r="I371" s="26" t="s">
        <v>3300</v>
      </c>
      <c r="J371" s="26" t="s">
        <v>3321</v>
      </c>
      <c r="K371" s="26" t="s">
        <v>3877</v>
      </c>
    </row>
    <row r="372" ht="27" customHeight="1" spans="1:11">
      <c r="A372" s="23" t="s">
        <v>3874</v>
      </c>
      <c r="B372" s="25">
        <v>168410000</v>
      </c>
      <c r="C372" s="26" t="s">
        <v>3874</v>
      </c>
      <c r="D372" s="26" t="s">
        <v>3289</v>
      </c>
      <c r="E372" s="26" t="s">
        <v>3290</v>
      </c>
      <c r="F372" s="26" t="s">
        <v>3878</v>
      </c>
      <c r="G372" s="26" t="s">
        <v>3328</v>
      </c>
      <c r="H372" s="26" t="s">
        <v>3299</v>
      </c>
      <c r="I372" s="26" t="s">
        <v>3300</v>
      </c>
      <c r="J372" s="26" t="s">
        <v>3321</v>
      </c>
      <c r="K372" s="26" t="s">
        <v>3879</v>
      </c>
    </row>
    <row r="373" ht="27" customHeight="1" spans="1:11">
      <c r="A373" s="23" t="s">
        <v>3874</v>
      </c>
      <c r="B373" s="25">
        <v>168410000</v>
      </c>
      <c r="C373" s="26" t="s">
        <v>3874</v>
      </c>
      <c r="D373" s="26" t="s">
        <v>3289</v>
      </c>
      <c r="E373" s="26" t="s">
        <v>3290</v>
      </c>
      <c r="F373" s="26" t="s">
        <v>3878</v>
      </c>
      <c r="G373" s="26" t="s">
        <v>3328</v>
      </c>
      <c r="H373" s="26" t="s">
        <v>3299</v>
      </c>
      <c r="I373" s="26" t="s">
        <v>3300</v>
      </c>
      <c r="J373" s="26" t="s">
        <v>3321</v>
      </c>
      <c r="K373" s="26" t="s">
        <v>3879</v>
      </c>
    </row>
    <row r="374" ht="27" customHeight="1" spans="1:11">
      <c r="A374" s="23" t="s">
        <v>3874</v>
      </c>
      <c r="B374" s="25">
        <v>168410000</v>
      </c>
      <c r="C374" s="26" t="s">
        <v>3874</v>
      </c>
      <c r="D374" s="26" t="s">
        <v>3289</v>
      </c>
      <c r="E374" s="26" t="s">
        <v>3297</v>
      </c>
      <c r="F374" s="26" t="s">
        <v>3880</v>
      </c>
      <c r="G374" s="26" t="s">
        <v>3328</v>
      </c>
      <c r="H374" s="26" t="s">
        <v>3299</v>
      </c>
      <c r="I374" s="26" t="s">
        <v>3300</v>
      </c>
      <c r="J374" s="26" t="s">
        <v>3321</v>
      </c>
      <c r="K374" s="26" t="s">
        <v>3881</v>
      </c>
    </row>
    <row r="375" ht="27" customHeight="1" spans="1:11">
      <c r="A375" s="23" t="s">
        <v>3874</v>
      </c>
      <c r="B375" s="25">
        <v>168410000</v>
      </c>
      <c r="C375" s="26" t="s">
        <v>3874</v>
      </c>
      <c r="D375" s="26" t="s">
        <v>3289</v>
      </c>
      <c r="E375" s="26" t="s">
        <v>3297</v>
      </c>
      <c r="F375" s="26" t="s">
        <v>3880</v>
      </c>
      <c r="G375" s="26" t="s">
        <v>3328</v>
      </c>
      <c r="H375" s="26" t="s">
        <v>3299</v>
      </c>
      <c r="I375" s="26" t="s">
        <v>3300</v>
      </c>
      <c r="J375" s="26" t="s">
        <v>3321</v>
      </c>
      <c r="K375" s="26" t="s">
        <v>3881</v>
      </c>
    </row>
    <row r="376" ht="27" customHeight="1" spans="1:11">
      <c r="A376" s="23" t="s">
        <v>3874</v>
      </c>
      <c r="B376" s="25">
        <v>168410000</v>
      </c>
      <c r="C376" s="26" t="s">
        <v>3874</v>
      </c>
      <c r="D376" s="26" t="s">
        <v>3289</v>
      </c>
      <c r="E376" s="26" t="s">
        <v>3297</v>
      </c>
      <c r="F376" s="26" t="s">
        <v>3882</v>
      </c>
      <c r="G376" s="26" t="s">
        <v>3328</v>
      </c>
      <c r="H376" s="26" t="s">
        <v>3299</v>
      </c>
      <c r="I376" s="26" t="s">
        <v>3300</v>
      </c>
      <c r="J376" s="26" t="s">
        <v>3321</v>
      </c>
      <c r="K376" s="26" t="s">
        <v>3883</v>
      </c>
    </row>
    <row r="377" ht="27" customHeight="1" spans="1:11">
      <c r="A377" s="23" t="s">
        <v>3874</v>
      </c>
      <c r="B377" s="25">
        <v>168410000</v>
      </c>
      <c r="C377" s="26" t="s">
        <v>3874</v>
      </c>
      <c r="D377" s="26" t="s">
        <v>3289</v>
      </c>
      <c r="E377" s="26" t="s">
        <v>3297</v>
      </c>
      <c r="F377" s="26" t="s">
        <v>3882</v>
      </c>
      <c r="G377" s="26" t="s">
        <v>3328</v>
      </c>
      <c r="H377" s="26" t="s">
        <v>3299</v>
      </c>
      <c r="I377" s="26" t="s">
        <v>3300</v>
      </c>
      <c r="J377" s="26" t="s">
        <v>3321</v>
      </c>
      <c r="K377" s="26" t="s">
        <v>3883</v>
      </c>
    </row>
    <row r="378" ht="27" customHeight="1" spans="1:11">
      <c r="A378" s="23" t="s">
        <v>3874</v>
      </c>
      <c r="B378" s="25">
        <v>168410000</v>
      </c>
      <c r="C378" s="26" t="s">
        <v>3874</v>
      </c>
      <c r="D378" s="26" t="s">
        <v>3289</v>
      </c>
      <c r="E378" s="26" t="s">
        <v>3302</v>
      </c>
      <c r="F378" s="26" t="s">
        <v>3884</v>
      </c>
      <c r="G378" s="26" t="s">
        <v>3328</v>
      </c>
      <c r="H378" s="26" t="s">
        <v>3299</v>
      </c>
      <c r="I378" s="26" t="s">
        <v>3300</v>
      </c>
      <c r="J378" s="26" t="s">
        <v>3321</v>
      </c>
      <c r="K378" s="26" t="s">
        <v>3885</v>
      </c>
    </row>
    <row r="379" ht="27" customHeight="1" spans="1:11">
      <c r="A379" s="23" t="s">
        <v>3874</v>
      </c>
      <c r="B379" s="25">
        <v>168410000</v>
      </c>
      <c r="C379" s="26" t="s">
        <v>3874</v>
      </c>
      <c r="D379" s="26" t="s">
        <v>3289</v>
      </c>
      <c r="E379" s="26" t="s">
        <v>3302</v>
      </c>
      <c r="F379" s="26" t="s">
        <v>3884</v>
      </c>
      <c r="G379" s="26" t="s">
        <v>3328</v>
      </c>
      <c r="H379" s="26" t="s">
        <v>3299</v>
      </c>
      <c r="I379" s="26" t="s">
        <v>3300</v>
      </c>
      <c r="J379" s="26" t="s">
        <v>3321</v>
      </c>
      <c r="K379" s="26" t="s">
        <v>3885</v>
      </c>
    </row>
    <row r="380" ht="27" customHeight="1" spans="1:11">
      <c r="A380" s="23" t="s">
        <v>3874</v>
      </c>
      <c r="B380" s="25">
        <v>168410000</v>
      </c>
      <c r="C380" s="26" t="s">
        <v>3874</v>
      </c>
      <c r="D380" s="26" t="s">
        <v>3289</v>
      </c>
      <c r="E380" s="26" t="s">
        <v>3302</v>
      </c>
      <c r="F380" s="26" t="s">
        <v>3886</v>
      </c>
      <c r="G380" s="26" t="s">
        <v>3328</v>
      </c>
      <c r="H380" s="26" t="s">
        <v>3299</v>
      </c>
      <c r="I380" s="26" t="s">
        <v>3300</v>
      </c>
      <c r="J380" s="26" t="s">
        <v>3321</v>
      </c>
      <c r="K380" s="26" t="s">
        <v>3887</v>
      </c>
    </row>
    <row r="381" ht="27" customHeight="1" spans="1:11">
      <c r="A381" s="23" t="s">
        <v>3874</v>
      </c>
      <c r="B381" s="25">
        <v>168410000</v>
      </c>
      <c r="C381" s="26" t="s">
        <v>3874</v>
      </c>
      <c r="D381" s="26" t="s">
        <v>3289</v>
      </c>
      <c r="E381" s="26" t="s">
        <v>3302</v>
      </c>
      <c r="F381" s="26" t="s">
        <v>3886</v>
      </c>
      <c r="G381" s="26" t="s">
        <v>3328</v>
      </c>
      <c r="H381" s="26" t="s">
        <v>3299</v>
      </c>
      <c r="I381" s="26" t="s">
        <v>3300</v>
      </c>
      <c r="J381" s="26" t="s">
        <v>3321</v>
      </c>
      <c r="K381" s="26" t="s">
        <v>3887</v>
      </c>
    </row>
    <row r="382" ht="27" customHeight="1" spans="1:11">
      <c r="A382" s="23" t="s">
        <v>3874</v>
      </c>
      <c r="B382" s="25">
        <v>168410000</v>
      </c>
      <c r="C382" s="26" t="s">
        <v>3874</v>
      </c>
      <c r="D382" s="26" t="s">
        <v>3305</v>
      </c>
      <c r="E382" s="26" t="s">
        <v>3454</v>
      </c>
      <c r="F382" s="26" t="s">
        <v>3888</v>
      </c>
      <c r="G382" s="26" t="s">
        <v>3356</v>
      </c>
      <c r="H382" s="26" t="s">
        <v>3889</v>
      </c>
      <c r="I382" s="26" t="s">
        <v>3300</v>
      </c>
      <c r="J382" s="26" t="s">
        <v>3321</v>
      </c>
      <c r="K382" s="26" t="s">
        <v>3890</v>
      </c>
    </row>
    <row r="383" ht="27" customHeight="1" spans="1:11">
      <c r="A383" s="23" t="s">
        <v>3874</v>
      </c>
      <c r="B383" s="25">
        <v>168410000</v>
      </c>
      <c r="C383" s="26" t="s">
        <v>3874</v>
      </c>
      <c r="D383" s="26" t="s">
        <v>3305</v>
      </c>
      <c r="E383" s="26" t="s">
        <v>3454</v>
      </c>
      <c r="F383" s="26" t="s">
        <v>3888</v>
      </c>
      <c r="G383" s="26" t="s">
        <v>3356</v>
      </c>
      <c r="H383" s="26" t="s">
        <v>3889</v>
      </c>
      <c r="I383" s="26" t="s">
        <v>3300</v>
      </c>
      <c r="J383" s="26" t="s">
        <v>3321</v>
      </c>
      <c r="K383" s="26" t="s">
        <v>3890</v>
      </c>
    </row>
    <row r="384" ht="27" customHeight="1" spans="1:11">
      <c r="A384" s="23" t="s">
        <v>3874</v>
      </c>
      <c r="B384" s="25">
        <v>168410000</v>
      </c>
      <c r="C384" s="26" t="s">
        <v>3874</v>
      </c>
      <c r="D384" s="26" t="s">
        <v>3305</v>
      </c>
      <c r="E384" s="26" t="s">
        <v>3306</v>
      </c>
      <c r="F384" s="26" t="s">
        <v>3891</v>
      </c>
      <c r="G384" s="26" t="s">
        <v>3328</v>
      </c>
      <c r="H384" s="26" t="s">
        <v>3299</v>
      </c>
      <c r="I384" s="26" t="s">
        <v>3300</v>
      </c>
      <c r="J384" s="26" t="s">
        <v>3321</v>
      </c>
      <c r="K384" s="26" t="s">
        <v>3892</v>
      </c>
    </row>
    <row r="385" ht="27" customHeight="1" spans="1:11">
      <c r="A385" s="23" t="s">
        <v>3874</v>
      </c>
      <c r="B385" s="25">
        <v>168410000</v>
      </c>
      <c r="C385" s="26" t="s">
        <v>3874</v>
      </c>
      <c r="D385" s="26" t="s">
        <v>3305</v>
      </c>
      <c r="E385" s="26" t="s">
        <v>3306</v>
      </c>
      <c r="F385" s="26" t="s">
        <v>3891</v>
      </c>
      <c r="G385" s="26" t="s">
        <v>3328</v>
      </c>
      <c r="H385" s="26" t="s">
        <v>3299</v>
      </c>
      <c r="I385" s="26" t="s">
        <v>3300</v>
      </c>
      <c r="J385" s="26" t="s">
        <v>3321</v>
      </c>
      <c r="K385" s="26" t="s">
        <v>3892</v>
      </c>
    </row>
    <row r="386" ht="27" customHeight="1" spans="1:11">
      <c r="A386" s="23" t="s">
        <v>3874</v>
      </c>
      <c r="B386" s="25">
        <v>168410000</v>
      </c>
      <c r="C386" s="26" t="s">
        <v>3874</v>
      </c>
      <c r="D386" s="26" t="s">
        <v>3305</v>
      </c>
      <c r="E386" s="26" t="s">
        <v>3306</v>
      </c>
      <c r="F386" s="26" t="s">
        <v>3893</v>
      </c>
      <c r="G386" s="26" t="s">
        <v>3328</v>
      </c>
      <c r="H386" s="26" t="s">
        <v>3299</v>
      </c>
      <c r="I386" s="26" t="s">
        <v>3300</v>
      </c>
      <c r="J386" s="26" t="s">
        <v>3321</v>
      </c>
      <c r="K386" s="26" t="s">
        <v>3894</v>
      </c>
    </row>
    <row r="387" ht="27" customHeight="1" spans="1:11">
      <c r="A387" s="23" t="s">
        <v>3874</v>
      </c>
      <c r="B387" s="25">
        <v>168410000</v>
      </c>
      <c r="C387" s="26" t="s">
        <v>3874</v>
      </c>
      <c r="D387" s="26" t="s">
        <v>3305</v>
      </c>
      <c r="E387" s="26" t="s">
        <v>3306</v>
      </c>
      <c r="F387" s="26" t="s">
        <v>3893</v>
      </c>
      <c r="G387" s="26" t="s">
        <v>3328</v>
      </c>
      <c r="H387" s="26" t="s">
        <v>3299</v>
      </c>
      <c r="I387" s="26" t="s">
        <v>3300</v>
      </c>
      <c r="J387" s="26" t="s">
        <v>3321</v>
      </c>
      <c r="K387" s="26" t="s">
        <v>3894</v>
      </c>
    </row>
    <row r="388" ht="27" customHeight="1" spans="1:11">
      <c r="A388" s="23" t="s">
        <v>3874</v>
      </c>
      <c r="B388" s="25">
        <v>168410000</v>
      </c>
      <c r="C388" s="26" t="s">
        <v>3874</v>
      </c>
      <c r="D388" s="26" t="s">
        <v>3305</v>
      </c>
      <c r="E388" s="26" t="s">
        <v>3306</v>
      </c>
      <c r="F388" s="26" t="s">
        <v>3895</v>
      </c>
      <c r="G388" s="26" t="s">
        <v>3328</v>
      </c>
      <c r="H388" s="26" t="s">
        <v>3424</v>
      </c>
      <c r="I388" s="26" t="s">
        <v>3424</v>
      </c>
      <c r="J388" s="26" t="s">
        <v>3295</v>
      </c>
      <c r="K388" s="26" t="s">
        <v>3896</v>
      </c>
    </row>
    <row r="389" ht="27" customHeight="1" spans="1:11">
      <c r="A389" s="23" t="s">
        <v>3874</v>
      </c>
      <c r="B389" s="25">
        <v>168410000</v>
      </c>
      <c r="C389" s="26" t="s">
        <v>3874</v>
      </c>
      <c r="D389" s="26" t="s">
        <v>3305</v>
      </c>
      <c r="E389" s="26" t="s">
        <v>3306</v>
      </c>
      <c r="F389" s="26" t="s">
        <v>3895</v>
      </c>
      <c r="G389" s="26" t="s">
        <v>3328</v>
      </c>
      <c r="H389" s="26" t="s">
        <v>3424</v>
      </c>
      <c r="I389" s="26" t="s">
        <v>3424</v>
      </c>
      <c r="J389" s="26" t="s">
        <v>3295</v>
      </c>
      <c r="K389" s="26" t="s">
        <v>3896</v>
      </c>
    </row>
    <row r="390" ht="27" customHeight="1" spans="1:11">
      <c r="A390" s="23" t="s">
        <v>3874</v>
      </c>
      <c r="B390" s="25">
        <v>168410000</v>
      </c>
      <c r="C390" s="26" t="s">
        <v>3874</v>
      </c>
      <c r="D390" s="26" t="s">
        <v>3310</v>
      </c>
      <c r="E390" s="26" t="s">
        <v>3311</v>
      </c>
      <c r="F390" s="26" t="s">
        <v>3897</v>
      </c>
      <c r="G390" s="26" t="s">
        <v>3292</v>
      </c>
      <c r="H390" s="26" t="s">
        <v>3318</v>
      </c>
      <c r="I390" s="26" t="s">
        <v>3300</v>
      </c>
      <c r="J390" s="26" t="s">
        <v>3321</v>
      </c>
      <c r="K390" s="26" t="s">
        <v>3898</v>
      </c>
    </row>
    <row r="391" ht="27" customHeight="1" spans="1:11">
      <c r="A391" s="23" t="s">
        <v>3874</v>
      </c>
      <c r="B391" s="25">
        <v>168410000</v>
      </c>
      <c r="C391" s="26" t="s">
        <v>3874</v>
      </c>
      <c r="D391" s="26" t="s">
        <v>3310</v>
      </c>
      <c r="E391" s="26" t="s">
        <v>3311</v>
      </c>
      <c r="F391" s="26" t="s">
        <v>3897</v>
      </c>
      <c r="G391" s="26" t="s">
        <v>3292</v>
      </c>
      <c r="H391" s="26" t="s">
        <v>3318</v>
      </c>
      <c r="I391" s="26" t="s">
        <v>3300</v>
      </c>
      <c r="J391" s="26" t="s">
        <v>3321</v>
      </c>
      <c r="K391" s="26" t="s">
        <v>3898</v>
      </c>
    </row>
    <row r="392" ht="27" customHeight="1" spans="1:11">
      <c r="A392" s="24" t="s">
        <v>3260</v>
      </c>
      <c r="B392" s="23"/>
      <c r="C392" s="23"/>
      <c r="D392" s="23"/>
      <c r="E392" s="23"/>
      <c r="F392" s="23"/>
      <c r="G392" s="23"/>
      <c r="H392" s="23"/>
      <c r="I392" s="23"/>
      <c r="J392" s="23"/>
      <c r="K392" s="23"/>
    </row>
    <row r="393" ht="27" customHeight="1" spans="1:11">
      <c r="A393" s="27" t="s">
        <v>3260</v>
      </c>
      <c r="B393" s="23"/>
      <c r="C393" s="23"/>
      <c r="D393" s="23"/>
      <c r="E393" s="23"/>
      <c r="F393" s="23"/>
      <c r="G393" s="23"/>
      <c r="H393" s="23"/>
      <c r="I393" s="23"/>
      <c r="J393" s="23"/>
      <c r="K393" s="23"/>
    </row>
    <row r="394" ht="27" customHeight="1" spans="1:11">
      <c r="A394" s="23" t="s">
        <v>3899</v>
      </c>
      <c r="B394" s="25">
        <v>24910000</v>
      </c>
      <c r="C394" s="26" t="s">
        <v>3900</v>
      </c>
      <c r="D394" s="26" t="s">
        <v>3289</v>
      </c>
      <c r="E394" s="26" t="s">
        <v>3290</v>
      </c>
      <c r="F394" s="26" t="s">
        <v>3900</v>
      </c>
      <c r="G394" s="26" t="s">
        <v>3292</v>
      </c>
      <c r="H394" s="26" t="s">
        <v>3901</v>
      </c>
      <c r="I394" s="26" t="s">
        <v>3499</v>
      </c>
      <c r="J394" s="26" t="s">
        <v>3295</v>
      </c>
      <c r="K394" s="26" t="s">
        <v>3900</v>
      </c>
    </row>
    <row r="395" ht="27" customHeight="1" spans="1:11">
      <c r="A395" s="23" t="s">
        <v>3899</v>
      </c>
      <c r="B395" s="25">
        <v>24910000</v>
      </c>
      <c r="C395" s="26" t="s">
        <v>3900</v>
      </c>
      <c r="D395" s="26" t="s">
        <v>3289</v>
      </c>
      <c r="E395" s="26" t="s">
        <v>3290</v>
      </c>
      <c r="F395" s="26" t="s">
        <v>3900</v>
      </c>
      <c r="G395" s="26" t="s">
        <v>3292</v>
      </c>
      <c r="H395" s="26" t="s">
        <v>3901</v>
      </c>
      <c r="I395" s="26" t="s">
        <v>3499</v>
      </c>
      <c r="J395" s="26" t="s">
        <v>3295</v>
      </c>
      <c r="K395" s="26" t="s">
        <v>3900</v>
      </c>
    </row>
    <row r="396" ht="27" customHeight="1" spans="1:11">
      <c r="A396" s="23" t="s">
        <v>3899</v>
      </c>
      <c r="B396" s="25">
        <v>24910000</v>
      </c>
      <c r="C396" s="26" t="s">
        <v>3900</v>
      </c>
      <c r="D396" s="26" t="s">
        <v>3305</v>
      </c>
      <c r="E396" s="26" t="s">
        <v>3454</v>
      </c>
      <c r="F396" s="26" t="s">
        <v>3902</v>
      </c>
      <c r="G396" s="26" t="s">
        <v>3292</v>
      </c>
      <c r="H396" s="26" t="s">
        <v>3901</v>
      </c>
      <c r="I396" s="26" t="s">
        <v>3499</v>
      </c>
      <c r="J396" s="26" t="s">
        <v>3295</v>
      </c>
      <c r="K396" s="26" t="s">
        <v>3902</v>
      </c>
    </row>
    <row r="397" ht="27" customHeight="1" spans="1:11">
      <c r="A397" s="23" t="s">
        <v>3899</v>
      </c>
      <c r="B397" s="25">
        <v>24910000</v>
      </c>
      <c r="C397" s="26" t="s">
        <v>3900</v>
      </c>
      <c r="D397" s="26" t="s">
        <v>3305</v>
      </c>
      <c r="E397" s="26" t="s">
        <v>3454</v>
      </c>
      <c r="F397" s="26" t="s">
        <v>3902</v>
      </c>
      <c r="G397" s="26" t="s">
        <v>3292</v>
      </c>
      <c r="H397" s="26" t="s">
        <v>3901</v>
      </c>
      <c r="I397" s="26" t="s">
        <v>3499</v>
      </c>
      <c r="J397" s="26" t="s">
        <v>3295</v>
      </c>
      <c r="K397" s="26" t="s">
        <v>3902</v>
      </c>
    </row>
    <row r="398" ht="27" customHeight="1" spans="1:11">
      <c r="A398" s="23" t="s">
        <v>3899</v>
      </c>
      <c r="B398" s="25">
        <v>24910000</v>
      </c>
      <c r="C398" s="26" t="s">
        <v>3900</v>
      </c>
      <c r="D398" s="26" t="s">
        <v>3310</v>
      </c>
      <c r="E398" s="26" t="s">
        <v>3311</v>
      </c>
      <c r="F398" s="26" t="s">
        <v>3902</v>
      </c>
      <c r="G398" s="26" t="s">
        <v>3292</v>
      </c>
      <c r="H398" s="26" t="s">
        <v>3318</v>
      </c>
      <c r="I398" s="26" t="s">
        <v>3300</v>
      </c>
      <c r="J398" s="26" t="s">
        <v>3295</v>
      </c>
      <c r="K398" s="26" t="s">
        <v>3902</v>
      </c>
    </row>
    <row r="399" ht="27" customHeight="1" spans="1:11">
      <c r="A399" s="23" t="s">
        <v>3899</v>
      </c>
      <c r="B399" s="25">
        <v>24910000</v>
      </c>
      <c r="C399" s="26" t="s">
        <v>3900</v>
      </c>
      <c r="D399" s="26" t="s">
        <v>3310</v>
      </c>
      <c r="E399" s="26" t="s">
        <v>3311</v>
      </c>
      <c r="F399" s="26" t="s">
        <v>3902</v>
      </c>
      <c r="G399" s="26" t="s">
        <v>3292</v>
      </c>
      <c r="H399" s="26" t="s">
        <v>3318</v>
      </c>
      <c r="I399" s="26" t="s">
        <v>3300</v>
      </c>
      <c r="J399" s="26" t="s">
        <v>3295</v>
      </c>
      <c r="K399" s="26" t="s">
        <v>3902</v>
      </c>
    </row>
    <row r="400" ht="27" customHeight="1" spans="1:11">
      <c r="A400" s="23" t="s">
        <v>3903</v>
      </c>
      <c r="B400" s="25">
        <v>428000000</v>
      </c>
      <c r="C400" s="26" t="s">
        <v>3903</v>
      </c>
      <c r="D400" s="26" t="s">
        <v>3289</v>
      </c>
      <c r="E400" s="26" t="s">
        <v>3290</v>
      </c>
      <c r="F400" s="26" t="s">
        <v>3904</v>
      </c>
      <c r="G400" s="26" t="s">
        <v>3292</v>
      </c>
      <c r="H400" s="26" t="s">
        <v>3293</v>
      </c>
      <c r="I400" s="26" t="s">
        <v>3375</v>
      </c>
      <c r="J400" s="26" t="s">
        <v>3295</v>
      </c>
      <c r="K400" s="26" t="s">
        <v>3903</v>
      </c>
    </row>
    <row r="401" ht="27" customHeight="1" spans="1:11">
      <c r="A401" s="23" t="s">
        <v>3903</v>
      </c>
      <c r="B401" s="25">
        <v>428000000</v>
      </c>
      <c r="C401" s="26" t="s">
        <v>3903</v>
      </c>
      <c r="D401" s="26" t="s">
        <v>3289</v>
      </c>
      <c r="E401" s="26" t="s">
        <v>3290</v>
      </c>
      <c r="F401" s="26" t="s">
        <v>3904</v>
      </c>
      <c r="G401" s="26" t="s">
        <v>3292</v>
      </c>
      <c r="H401" s="26" t="s">
        <v>3293</v>
      </c>
      <c r="I401" s="26" t="s">
        <v>3375</v>
      </c>
      <c r="J401" s="26" t="s">
        <v>3295</v>
      </c>
      <c r="K401" s="26" t="s">
        <v>3903</v>
      </c>
    </row>
    <row r="402" ht="27" customHeight="1" spans="1:11">
      <c r="A402" s="23" t="s">
        <v>3903</v>
      </c>
      <c r="B402" s="25">
        <v>428000000</v>
      </c>
      <c r="C402" s="26" t="s">
        <v>3903</v>
      </c>
      <c r="D402" s="26" t="s">
        <v>3289</v>
      </c>
      <c r="E402" s="26" t="s">
        <v>3290</v>
      </c>
      <c r="F402" s="26" t="s">
        <v>3905</v>
      </c>
      <c r="G402" s="26" t="s">
        <v>3292</v>
      </c>
      <c r="H402" s="26" t="s">
        <v>3293</v>
      </c>
      <c r="I402" s="26" t="s">
        <v>3906</v>
      </c>
      <c r="J402" s="26" t="s">
        <v>3295</v>
      </c>
      <c r="K402" s="26" t="s">
        <v>3903</v>
      </c>
    </row>
    <row r="403" ht="27" customHeight="1" spans="1:11">
      <c r="A403" s="23" t="s">
        <v>3903</v>
      </c>
      <c r="B403" s="25">
        <v>428000000</v>
      </c>
      <c r="C403" s="26" t="s">
        <v>3903</v>
      </c>
      <c r="D403" s="26" t="s">
        <v>3289</v>
      </c>
      <c r="E403" s="26" t="s">
        <v>3290</v>
      </c>
      <c r="F403" s="26" t="s">
        <v>3905</v>
      </c>
      <c r="G403" s="26" t="s">
        <v>3292</v>
      </c>
      <c r="H403" s="26" t="s">
        <v>3293</v>
      </c>
      <c r="I403" s="26" t="s">
        <v>3906</v>
      </c>
      <c r="J403" s="26" t="s">
        <v>3295</v>
      </c>
      <c r="K403" s="26" t="s">
        <v>3903</v>
      </c>
    </row>
    <row r="404" ht="27" customHeight="1" spans="1:11">
      <c r="A404" s="23" t="s">
        <v>3903</v>
      </c>
      <c r="B404" s="25">
        <v>428000000</v>
      </c>
      <c r="C404" s="26" t="s">
        <v>3903</v>
      </c>
      <c r="D404" s="26" t="s">
        <v>3289</v>
      </c>
      <c r="E404" s="26" t="s">
        <v>3290</v>
      </c>
      <c r="F404" s="26" t="s">
        <v>3907</v>
      </c>
      <c r="G404" s="26" t="s">
        <v>3292</v>
      </c>
      <c r="H404" s="26" t="s">
        <v>3293</v>
      </c>
      <c r="I404" s="26" t="s">
        <v>3906</v>
      </c>
      <c r="J404" s="26" t="s">
        <v>3295</v>
      </c>
      <c r="K404" s="26" t="s">
        <v>3903</v>
      </c>
    </row>
    <row r="405" ht="27" customHeight="1" spans="1:11">
      <c r="A405" s="23" t="s">
        <v>3903</v>
      </c>
      <c r="B405" s="25">
        <v>428000000</v>
      </c>
      <c r="C405" s="26" t="s">
        <v>3903</v>
      </c>
      <c r="D405" s="26" t="s">
        <v>3289</v>
      </c>
      <c r="E405" s="26" t="s">
        <v>3290</v>
      </c>
      <c r="F405" s="26" t="s">
        <v>3907</v>
      </c>
      <c r="G405" s="26" t="s">
        <v>3292</v>
      </c>
      <c r="H405" s="26" t="s">
        <v>3293</v>
      </c>
      <c r="I405" s="26" t="s">
        <v>3906</v>
      </c>
      <c r="J405" s="26" t="s">
        <v>3295</v>
      </c>
      <c r="K405" s="26" t="s">
        <v>3903</v>
      </c>
    </row>
    <row r="406" ht="27" customHeight="1" spans="1:11">
      <c r="A406" s="23" t="s">
        <v>3903</v>
      </c>
      <c r="B406" s="25">
        <v>428000000</v>
      </c>
      <c r="C406" s="26" t="s">
        <v>3903</v>
      </c>
      <c r="D406" s="26" t="s">
        <v>3289</v>
      </c>
      <c r="E406" s="26" t="s">
        <v>3290</v>
      </c>
      <c r="F406" s="26" t="s">
        <v>3908</v>
      </c>
      <c r="G406" s="26" t="s">
        <v>3292</v>
      </c>
      <c r="H406" s="26" t="s">
        <v>3909</v>
      </c>
      <c r="I406" s="26" t="s">
        <v>3910</v>
      </c>
      <c r="J406" s="26" t="s">
        <v>3295</v>
      </c>
      <c r="K406" s="26" t="s">
        <v>3903</v>
      </c>
    </row>
    <row r="407" ht="27" customHeight="1" spans="1:11">
      <c r="A407" s="23" t="s">
        <v>3903</v>
      </c>
      <c r="B407" s="25">
        <v>428000000</v>
      </c>
      <c r="C407" s="26" t="s">
        <v>3903</v>
      </c>
      <c r="D407" s="26" t="s">
        <v>3289</v>
      </c>
      <c r="E407" s="26" t="s">
        <v>3290</v>
      </c>
      <c r="F407" s="26" t="s">
        <v>3908</v>
      </c>
      <c r="G407" s="26" t="s">
        <v>3292</v>
      </c>
      <c r="H407" s="26" t="s">
        <v>3909</v>
      </c>
      <c r="I407" s="26" t="s">
        <v>3910</v>
      </c>
      <c r="J407" s="26" t="s">
        <v>3295</v>
      </c>
      <c r="K407" s="26" t="s">
        <v>3903</v>
      </c>
    </row>
    <row r="408" ht="27" customHeight="1" spans="1:11">
      <c r="A408" s="23" t="s">
        <v>3903</v>
      </c>
      <c r="B408" s="25">
        <v>428000000</v>
      </c>
      <c r="C408" s="26" t="s">
        <v>3903</v>
      </c>
      <c r="D408" s="26" t="s">
        <v>3289</v>
      </c>
      <c r="E408" s="26" t="s">
        <v>3290</v>
      </c>
      <c r="F408" s="26" t="s">
        <v>3911</v>
      </c>
      <c r="G408" s="26" t="s">
        <v>3292</v>
      </c>
      <c r="H408" s="26" t="s">
        <v>3912</v>
      </c>
      <c r="I408" s="26" t="s">
        <v>3750</v>
      </c>
      <c r="J408" s="26" t="s">
        <v>3295</v>
      </c>
      <c r="K408" s="26" t="s">
        <v>3903</v>
      </c>
    </row>
    <row r="409" ht="27" customHeight="1" spans="1:11">
      <c r="A409" s="23" t="s">
        <v>3903</v>
      </c>
      <c r="B409" s="25">
        <v>428000000</v>
      </c>
      <c r="C409" s="26" t="s">
        <v>3903</v>
      </c>
      <c r="D409" s="26" t="s">
        <v>3289</v>
      </c>
      <c r="E409" s="26" t="s">
        <v>3290</v>
      </c>
      <c r="F409" s="26" t="s">
        <v>3911</v>
      </c>
      <c r="G409" s="26" t="s">
        <v>3292</v>
      </c>
      <c r="H409" s="26" t="s">
        <v>3912</v>
      </c>
      <c r="I409" s="26" t="s">
        <v>3750</v>
      </c>
      <c r="J409" s="26" t="s">
        <v>3295</v>
      </c>
      <c r="K409" s="26" t="s">
        <v>3903</v>
      </c>
    </row>
    <row r="410" ht="27" customHeight="1" spans="1:11">
      <c r="A410" s="23" t="s">
        <v>3903</v>
      </c>
      <c r="B410" s="25">
        <v>428000000</v>
      </c>
      <c r="C410" s="26" t="s">
        <v>3903</v>
      </c>
      <c r="D410" s="26" t="s">
        <v>3289</v>
      </c>
      <c r="E410" s="26" t="s">
        <v>3290</v>
      </c>
      <c r="F410" s="26" t="s">
        <v>3913</v>
      </c>
      <c r="G410" s="26" t="s">
        <v>3292</v>
      </c>
      <c r="H410" s="26" t="s">
        <v>3293</v>
      </c>
      <c r="I410" s="26" t="s">
        <v>3910</v>
      </c>
      <c r="J410" s="26" t="s">
        <v>3295</v>
      </c>
      <c r="K410" s="26" t="s">
        <v>3903</v>
      </c>
    </row>
    <row r="411" ht="27" customHeight="1" spans="1:11">
      <c r="A411" s="23" t="s">
        <v>3903</v>
      </c>
      <c r="B411" s="25">
        <v>428000000</v>
      </c>
      <c r="C411" s="26" t="s">
        <v>3903</v>
      </c>
      <c r="D411" s="26" t="s">
        <v>3289</v>
      </c>
      <c r="E411" s="26" t="s">
        <v>3290</v>
      </c>
      <c r="F411" s="26" t="s">
        <v>3913</v>
      </c>
      <c r="G411" s="26" t="s">
        <v>3292</v>
      </c>
      <c r="H411" s="26" t="s">
        <v>3293</v>
      </c>
      <c r="I411" s="26" t="s">
        <v>3910</v>
      </c>
      <c r="J411" s="26" t="s">
        <v>3295</v>
      </c>
      <c r="K411" s="26" t="s">
        <v>3903</v>
      </c>
    </row>
    <row r="412" ht="27" customHeight="1" spans="1:11">
      <c r="A412" s="23" t="s">
        <v>3903</v>
      </c>
      <c r="B412" s="25">
        <v>428000000</v>
      </c>
      <c r="C412" s="26" t="s">
        <v>3903</v>
      </c>
      <c r="D412" s="26" t="s">
        <v>3289</v>
      </c>
      <c r="E412" s="26" t="s">
        <v>3290</v>
      </c>
      <c r="F412" s="26" t="s">
        <v>3914</v>
      </c>
      <c r="G412" s="26" t="s">
        <v>3292</v>
      </c>
      <c r="H412" s="26" t="s">
        <v>3293</v>
      </c>
      <c r="I412" s="26" t="s">
        <v>3906</v>
      </c>
      <c r="J412" s="26" t="s">
        <v>3295</v>
      </c>
      <c r="K412" s="26" t="s">
        <v>3903</v>
      </c>
    </row>
    <row r="413" ht="27" customHeight="1" spans="1:11">
      <c r="A413" s="23" t="s">
        <v>3903</v>
      </c>
      <c r="B413" s="25">
        <v>428000000</v>
      </c>
      <c r="C413" s="26" t="s">
        <v>3903</v>
      </c>
      <c r="D413" s="26" t="s">
        <v>3289</v>
      </c>
      <c r="E413" s="26" t="s">
        <v>3290</v>
      </c>
      <c r="F413" s="26" t="s">
        <v>3914</v>
      </c>
      <c r="G413" s="26" t="s">
        <v>3292</v>
      </c>
      <c r="H413" s="26" t="s">
        <v>3293</v>
      </c>
      <c r="I413" s="26" t="s">
        <v>3906</v>
      </c>
      <c r="J413" s="26" t="s">
        <v>3295</v>
      </c>
      <c r="K413" s="26" t="s">
        <v>3903</v>
      </c>
    </row>
    <row r="414" ht="27" customHeight="1" spans="1:11">
      <c r="A414" s="23" t="s">
        <v>3903</v>
      </c>
      <c r="B414" s="25">
        <v>428000000</v>
      </c>
      <c r="C414" s="26" t="s">
        <v>3903</v>
      </c>
      <c r="D414" s="26" t="s">
        <v>3289</v>
      </c>
      <c r="E414" s="26" t="s">
        <v>3297</v>
      </c>
      <c r="F414" s="26" t="s">
        <v>3915</v>
      </c>
      <c r="G414" s="26" t="s">
        <v>3292</v>
      </c>
      <c r="H414" s="26" t="s">
        <v>3359</v>
      </c>
      <c r="I414" s="26" t="s">
        <v>3300</v>
      </c>
      <c r="J414" s="26" t="s">
        <v>3295</v>
      </c>
      <c r="K414" s="26" t="s">
        <v>3903</v>
      </c>
    </row>
    <row r="415" ht="27" customHeight="1" spans="1:11">
      <c r="A415" s="23" t="s">
        <v>3903</v>
      </c>
      <c r="B415" s="25">
        <v>428000000</v>
      </c>
      <c r="C415" s="26" t="s">
        <v>3903</v>
      </c>
      <c r="D415" s="26" t="s">
        <v>3289</v>
      </c>
      <c r="E415" s="26" t="s">
        <v>3297</v>
      </c>
      <c r="F415" s="26" t="s">
        <v>3915</v>
      </c>
      <c r="G415" s="26" t="s">
        <v>3292</v>
      </c>
      <c r="H415" s="26" t="s">
        <v>3359</v>
      </c>
      <c r="I415" s="26" t="s">
        <v>3300</v>
      </c>
      <c r="J415" s="26" t="s">
        <v>3295</v>
      </c>
      <c r="K415" s="26" t="s">
        <v>3903</v>
      </c>
    </row>
    <row r="416" ht="27" customHeight="1" spans="1:11">
      <c r="A416" s="23" t="s">
        <v>3903</v>
      </c>
      <c r="B416" s="25">
        <v>428000000</v>
      </c>
      <c r="C416" s="26" t="s">
        <v>3903</v>
      </c>
      <c r="D416" s="26" t="s">
        <v>3289</v>
      </c>
      <c r="E416" s="26" t="s">
        <v>3297</v>
      </c>
      <c r="F416" s="26" t="s">
        <v>3916</v>
      </c>
      <c r="G416" s="26" t="s">
        <v>3292</v>
      </c>
      <c r="H416" s="26" t="s">
        <v>3359</v>
      </c>
      <c r="I416" s="26" t="s">
        <v>3300</v>
      </c>
      <c r="J416" s="26" t="s">
        <v>3295</v>
      </c>
      <c r="K416" s="26" t="s">
        <v>3903</v>
      </c>
    </row>
    <row r="417" ht="27" customHeight="1" spans="1:11">
      <c r="A417" s="23" t="s">
        <v>3903</v>
      </c>
      <c r="B417" s="25">
        <v>428000000</v>
      </c>
      <c r="C417" s="26" t="s">
        <v>3903</v>
      </c>
      <c r="D417" s="26" t="s">
        <v>3289</v>
      </c>
      <c r="E417" s="26" t="s">
        <v>3297</v>
      </c>
      <c r="F417" s="26" t="s">
        <v>3916</v>
      </c>
      <c r="G417" s="26" t="s">
        <v>3292</v>
      </c>
      <c r="H417" s="26" t="s">
        <v>3359</v>
      </c>
      <c r="I417" s="26" t="s">
        <v>3300</v>
      </c>
      <c r="J417" s="26" t="s">
        <v>3295</v>
      </c>
      <c r="K417" s="26" t="s">
        <v>3903</v>
      </c>
    </row>
    <row r="418" ht="27" customHeight="1" spans="1:11">
      <c r="A418" s="23" t="s">
        <v>3903</v>
      </c>
      <c r="B418" s="25">
        <v>428000000</v>
      </c>
      <c r="C418" s="26" t="s">
        <v>3903</v>
      </c>
      <c r="D418" s="26" t="s">
        <v>3289</v>
      </c>
      <c r="E418" s="26" t="s">
        <v>3302</v>
      </c>
      <c r="F418" s="26" t="s">
        <v>3917</v>
      </c>
      <c r="G418" s="26" t="s">
        <v>3292</v>
      </c>
      <c r="H418" s="26" t="s">
        <v>3299</v>
      </c>
      <c r="I418" s="26" t="s">
        <v>3300</v>
      </c>
      <c r="J418" s="26" t="s">
        <v>3295</v>
      </c>
      <c r="K418" s="26" t="s">
        <v>3903</v>
      </c>
    </row>
    <row r="419" ht="27" customHeight="1" spans="1:11">
      <c r="A419" s="23" t="s">
        <v>3903</v>
      </c>
      <c r="B419" s="25">
        <v>428000000</v>
      </c>
      <c r="C419" s="26" t="s">
        <v>3903</v>
      </c>
      <c r="D419" s="26" t="s">
        <v>3289</v>
      </c>
      <c r="E419" s="26" t="s">
        <v>3302</v>
      </c>
      <c r="F419" s="26" t="s">
        <v>3917</v>
      </c>
      <c r="G419" s="26" t="s">
        <v>3292</v>
      </c>
      <c r="H419" s="26" t="s">
        <v>3299</v>
      </c>
      <c r="I419" s="26" t="s">
        <v>3300</v>
      </c>
      <c r="J419" s="26" t="s">
        <v>3295</v>
      </c>
      <c r="K419" s="26" t="s">
        <v>3903</v>
      </c>
    </row>
    <row r="420" ht="27" customHeight="1" spans="1:11">
      <c r="A420" s="23" t="s">
        <v>3903</v>
      </c>
      <c r="B420" s="25">
        <v>428000000</v>
      </c>
      <c r="C420" s="26" t="s">
        <v>3903</v>
      </c>
      <c r="D420" s="26" t="s">
        <v>3289</v>
      </c>
      <c r="E420" s="26" t="s">
        <v>3302</v>
      </c>
      <c r="F420" s="26" t="s">
        <v>3918</v>
      </c>
      <c r="G420" s="26" t="s">
        <v>3292</v>
      </c>
      <c r="H420" s="26" t="s">
        <v>3299</v>
      </c>
      <c r="I420" s="26" t="s">
        <v>3300</v>
      </c>
      <c r="J420" s="26" t="s">
        <v>3295</v>
      </c>
      <c r="K420" s="26" t="s">
        <v>3903</v>
      </c>
    </row>
    <row r="421" ht="27" customHeight="1" spans="1:11">
      <c r="A421" s="23" t="s">
        <v>3903</v>
      </c>
      <c r="B421" s="25">
        <v>428000000</v>
      </c>
      <c r="C421" s="26" t="s">
        <v>3903</v>
      </c>
      <c r="D421" s="26" t="s">
        <v>3289</v>
      </c>
      <c r="E421" s="26" t="s">
        <v>3302</v>
      </c>
      <c r="F421" s="26" t="s">
        <v>3918</v>
      </c>
      <c r="G421" s="26" t="s">
        <v>3292</v>
      </c>
      <c r="H421" s="26" t="s">
        <v>3299</v>
      </c>
      <c r="I421" s="26" t="s">
        <v>3300</v>
      </c>
      <c r="J421" s="26" t="s">
        <v>3295</v>
      </c>
      <c r="K421" s="26" t="s">
        <v>3903</v>
      </c>
    </row>
    <row r="422" ht="27" customHeight="1" spans="1:11">
      <c r="A422" s="23" t="s">
        <v>3903</v>
      </c>
      <c r="B422" s="25">
        <v>428000000</v>
      </c>
      <c r="C422" s="26" t="s">
        <v>3903</v>
      </c>
      <c r="D422" s="26" t="s">
        <v>3305</v>
      </c>
      <c r="E422" s="26" t="s">
        <v>3306</v>
      </c>
      <c r="F422" s="26" t="s">
        <v>3919</v>
      </c>
      <c r="G422" s="26" t="s">
        <v>3292</v>
      </c>
      <c r="H422" s="26" t="s">
        <v>3920</v>
      </c>
      <c r="I422" s="26" t="s">
        <v>3330</v>
      </c>
      <c r="J422" s="26" t="s">
        <v>3295</v>
      </c>
      <c r="K422" s="26" t="s">
        <v>3903</v>
      </c>
    </row>
    <row r="423" ht="27" customHeight="1" spans="1:11">
      <c r="A423" s="23" t="s">
        <v>3903</v>
      </c>
      <c r="B423" s="25">
        <v>428000000</v>
      </c>
      <c r="C423" s="26" t="s">
        <v>3903</v>
      </c>
      <c r="D423" s="26" t="s">
        <v>3305</v>
      </c>
      <c r="E423" s="26" t="s">
        <v>3306</v>
      </c>
      <c r="F423" s="26" t="s">
        <v>3919</v>
      </c>
      <c r="G423" s="26" t="s">
        <v>3292</v>
      </c>
      <c r="H423" s="26" t="s">
        <v>3920</v>
      </c>
      <c r="I423" s="26" t="s">
        <v>3330</v>
      </c>
      <c r="J423" s="26" t="s">
        <v>3295</v>
      </c>
      <c r="K423" s="26" t="s">
        <v>3903</v>
      </c>
    </row>
    <row r="424" ht="27" customHeight="1" spans="1:11">
      <c r="A424" s="23" t="s">
        <v>3903</v>
      </c>
      <c r="B424" s="25">
        <v>428000000</v>
      </c>
      <c r="C424" s="26" t="s">
        <v>3903</v>
      </c>
      <c r="D424" s="26" t="s">
        <v>3305</v>
      </c>
      <c r="E424" s="26" t="s">
        <v>3306</v>
      </c>
      <c r="F424" s="26" t="s">
        <v>3921</v>
      </c>
      <c r="G424" s="26" t="s">
        <v>3292</v>
      </c>
      <c r="H424" s="26" t="s">
        <v>3922</v>
      </c>
      <c r="I424" s="26" t="s">
        <v>3923</v>
      </c>
      <c r="J424" s="26" t="s">
        <v>3295</v>
      </c>
      <c r="K424" s="26" t="s">
        <v>3903</v>
      </c>
    </row>
    <row r="425" ht="27" customHeight="1" spans="1:11">
      <c r="A425" s="23" t="s">
        <v>3903</v>
      </c>
      <c r="B425" s="25">
        <v>428000000</v>
      </c>
      <c r="C425" s="26" t="s">
        <v>3903</v>
      </c>
      <c r="D425" s="26" t="s">
        <v>3305</v>
      </c>
      <c r="E425" s="26" t="s">
        <v>3306</v>
      </c>
      <c r="F425" s="26" t="s">
        <v>3921</v>
      </c>
      <c r="G425" s="26" t="s">
        <v>3292</v>
      </c>
      <c r="H425" s="26" t="s">
        <v>3922</v>
      </c>
      <c r="I425" s="26" t="s">
        <v>3923</v>
      </c>
      <c r="J425" s="26" t="s">
        <v>3295</v>
      </c>
      <c r="K425" s="26" t="s">
        <v>3903</v>
      </c>
    </row>
    <row r="426" ht="27" customHeight="1" spans="1:11">
      <c r="A426" s="23" t="s">
        <v>3903</v>
      </c>
      <c r="B426" s="25">
        <v>428000000</v>
      </c>
      <c r="C426" s="26" t="s">
        <v>3903</v>
      </c>
      <c r="D426" s="26" t="s">
        <v>3310</v>
      </c>
      <c r="E426" s="26" t="s">
        <v>3311</v>
      </c>
      <c r="F426" s="26" t="s">
        <v>3924</v>
      </c>
      <c r="G426" s="26" t="s">
        <v>3292</v>
      </c>
      <c r="H426" s="26" t="s">
        <v>3359</v>
      </c>
      <c r="I426" s="26" t="s">
        <v>3300</v>
      </c>
      <c r="J426" s="26" t="s">
        <v>3295</v>
      </c>
      <c r="K426" s="26" t="s">
        <v>3903</v>
      </c>
    </row>
    <row r="427" ht="27" customHeight="1" spans="1:11">
      <c r="A427" s="23" t="s">
        <v>3903</v>
      </c>
      <c r="B427" s="25">
        <v>428000000</v>
      </c>
      <c r="C427" s="26" t="s">
        <v>3903</v>
      </c>
      <c r="D427" s="26" t="s">
        <v>3310</v>
      </c>
      <c r="E427" s="26" t="s">
        <v>3311</v>
      </c>
      <c r="F427" s="26" t="s">
        <v>3924</v>
      </c>
      <c r="G427" s="26" t="s">
        <v>3292</v>
      </c>
      <c r="H427" s="26" t="s">
        <v>3359</v>
      </c>
      <c r="I427" s="26" t="s">
        <v>3300</v>
      </c>
      <c r="J427" s="26" t="s">
        <v>3295</v>
      </c>
      <c r="K427" s="26" t="s">
        <v>3903</v>
      </c>
    </row>
    <row r="428" ht="27" customHeight="1" spans="1:11">
      <c r="A428" s="23" t="s">
        <v>3925</v>
      </c>
      <c r="B428" s="25">
        <v>5820000</v>
      </c>
      <c r="C428" s="26" t="s">
        <v>3925</v>
      </c>
      <c r="D428" s="26" t="s">
        <v>3289</v>
      </c>
      <c r="E428" s="26" t="s">
        <v>3290</v>
      </c>
      <c r="F428" s="26" t="s">
        <v>3926</v>
      </c>
      <c r="G428" s="26" t="s">
        <v>3292</v>
      </c>
      <c r="H428" s="26" t="s">
        <v>3927</v>
      </c>
      <c r="I428" s="26" t="s">
        <v>3499</v>
      </c>
      <c r="J428" s="26" t="s">
        <v>3295</v>
      </c>
      <c r="K428" s="26" t="s">
        <v>3928</v>
      </c>
    </row>
    <row r="429" ht="27" customHeight="1" spans="1:11">
      <c r="A429" s="23" t="s">
        <v>3925</v>
      </c>
      <c r="B429" s="25">
        <v>5820000</v>
      </c>
      <c r="C429" s="26" t="s">
        <v>3925</v>
      </c>
      <c r="D429" s="26" t="s">
        <v>3305</v>
      </c>
      <c r="E429" s="26" t="s">
        <v>3454</v>
      </c>
      <c r="F429" s="26" t="s">
        <v>3929</v>
      </c>
      <c r="G429" s="26" t="s">
        <v>3292</v>
      </c>
      <c r="H429" s="26" t="s">
        <v>3927</v>
      </c>
      <c r="I429" s="26" t="s">
        <v>3499</v>
      </c>
      <c r="J429" s="26" t="s">
        <v>3295</v>
      </c>
      <c r="K429" s="26" t="s">
        <v>3928</v>
      </c>
    </row>
    <row r="430" ht="27" customHeight="1" spans="1:11">
      <c r="A430" s="23" t="s">
        <v>3925</v>
      </c>
      <c r="B430" s="25">
        <v>5820000</v>
      </c>
      <c r="C430" s="26" t="s">
        <v>3925</v>
      </c>
      <c r="D430" s="26" t="s">
        <v>3310</v>
      </c>
      <c r="E430" s="26" t="s">
        <v>3311</v>
      </c>
      <c r="F430" s="26" t="s">
        <v>3926</v>
      </c>
      <c r="G430" s="26" t="s">
        <v>3292</v>
      </c>
      <c r="H430" s="26" t="s">
        <v>3318</v>
      </c>
      <c r="I430" s="26" t="s">
        <v>3300</v>
      </c>
      <c r="J430" s="26" t="s">
        <v>3295</v>
      </c>
      <c r="K430" s="26" t="s">
        <v>3561</v>
      </c>
    </row>
    <row r="431" ht="27" customHeight="1" spans="1:11">
      <c r="A431" s="23" t="s">
        <v>3930</v>
      </c>
      <c r="B431" s="25">
        <v>20000000</v>
      </c>
      <c r="C431" s="26" t="s">
        <v>3930</v>
      </c>
      <c r="D431" s="26" t="s">
        <v>3289</v>
      </c>
      <c r="E431" s="26" t="s">
        <v>3290</v>
      </c>
      <c r="F431" s="26" t="s">
        <v>3930</v>
      </c>
      <c r="G431" s="26" t="s">
        <v>3292</v>
      </c>
      <c r="H431" s="26" t="s">
        <v>3817</v>
      </c>
      <c r="I431" s="26" t="s">
        <v>3499</v>
      </c>
      <c r="J431" s="26" t="s">
        <v>3295</v>
      </c>
      <c r="K431" s="26" t="s">
        <v>3930</v>
      </c>
    </row>
    <row r="432" ht="27" customHeight="1" spans="1:11">
      <c r="A432" s="23" t="s">
        <v>3930</v>
      </c>
      <c r="B432" s="25">
        <v>20000000</v>
      </c>
      <c r="C432" s="26" t="s">
        <v>3930</v>
      </c>
      <c r="D432" s="26" t="s">
        <v>3289</v>
      </c>
      <c r="E432" s="26" t="s">
        <v>3290</v>
      </c>
      <c r="F432" s="26" t="s">
        <v>3930</v>
      </c>
      <c r="G432" s="26" t="s">
        <v>3292</v>
      </c>
      <c r="H432" s="26" t="s">
        <v>3817</v>
      </c>
      <c r="I432" s="26" t="s">
        <v>3499</v>
      </c>
      <c r="J432" s="26" t="s">
        <v>3295</v>
      </c>
      <c r="K432" s="26" t="s">
        <v>3930</v>
      </c>
    </row>
    <row r="433" ht="27" customHeight="1" spans="1:11">
      <c r="A433" s="23" t="s">
        <v>3930</v>
      </c>
      <c r="B433" s="25">
        <v>20000000</v>
      </c>
      <c r="C433" s="26" t="s">
        <v>3930</v>
      </c>
      <c r="D433" s="26" t="s">
        <v>3305</v>
      </c>
      <c r="E433" s="26" t="s">
        <v>3454</v>
      </c>
      <c r="F433" s="26" t="s">
        <v>3930</v>
      </c>
      <c r="G433" s="26" t="s">
        <v>3292</v>
      </c>
      <c r="H433" s="26" t="s">
        <v>3817</v>
      </c>
      <c r="I433" s="26" t="s">
        <v>3499</v>
      </c>
      <c r="J433" s="26" t="s">
        <v>3295</v>
      </c>
      <c r="K433" s="26" t="s">
        <v>3930</v>
      </c>
    </row>
    <row r="434" ht="27" customHeight="1" spans="1:11">
      <c r="A434" s="23" t="s">
        <v>3930</v>
      </c>
      <c r="B434" s="25">
        <v>20000000</v>
      </c>
      <c r="C434" s="26" t="s">
        <v>3930</v>
      </c>
      <c r="D434" s="26" t="s">
        <v>3305</v>
      </c>
      <c r="E434" s="26" t="s">
        <v>3454</v>
      </c>
      <c r="F434" s="26" t="s">
        <v>3930</v>
      </c>
      <c r="G434" s="26" t="s">
        <v>3292</v>
      </c>
      <c r="H434" s="26" t="s">
        <v>3817</v>
      </c>
      <c r="I434" s="26" t="s">
        <v>3499</v>
      </c>
      <c r="J434" s="26" t="s">
        <v>3295</v>
      </c>
      <c r="K434" s="26" t="s">
        <v>3930</v>
      </c>
    </row>
    <row r="435" ht="27" customHeight="1" spans="1:11">
      <c r="A435" s="23" t="s">
        <v>3930</v>
      </c>
      <c r="B435" s="25">
        <v>20000000</v>
      </c>
      <c r="C435" s="26" t="s">
        <v>3930</v>
      </c>
      <c r="D435" s="26" t="s">
        <v>3310</v>
      </c>
      <c r="E435" s="26" t="s">
        <v>3311</v>
      </c>
      <c r="F435" s="26" t="s">
        <v>3930</v>
      </c>
      <c r="G435" s="26" t="s">
        <v>3292</v>
      </c>
      <c r="H435" s="26" t="s">
        <v>3318</v>
      </c>
      <c r="I435" s="26" t="s">
        <v>3300</v>
      </c>
      <c r="J435" s="26" t="s">
        <v>3295</v>
      </c>
      <c r="K435" s="26" t="s">
        <v>3930</v>
      </c>
    </row>
    <row r="436" ht="27" customHeight="1" spans="1:11">
      <c r="A436" s="23" t="s">
        <v>3930</v>
      </c>
      <c r="B436" s="25">
        <v>20000000</v>
      </c>
      <c r="C436" s="26" t="s">
        <v>3930</v>
      </c>
      <c r="D436" s="26" t="s">
        <v>3310</v>
      </c>
      <c r="E436" s="26" t="s">
        <v>3311</v>
      </c>
      <c r="F436" s="26" t="s">
        <v>3930</v>
      </c>
      <c r="G436" s="26" t="s">
        <v>3292</v>
      </c>
      <c r="H436" s="26" t="s">
        <v>3318</v>
      </c>
      <c r="I436" s="26" t="s">
        <v>3300</v>
      </c>
      <c r="J436" s="26" t="s">
        <v>3295</v>
      </c>
      <c r="K436" s="26" t="s">
        <v>3930</v>
      </c>
    </row>
    <row r="437" ht="27" customHeight="1" spans="1:11">
      <c r="A437" s="24" t="s">
        <v>3931</v>
      </c>
      <c r="B437" s="23"/>
      <c r="C437" s="23"/>
      <c r="D437" s="23"/>
      <c r="E437" s="23"/>
      <c r="F437" s="23"/>
      <c r="G437" s="23"/>
      <c r="H437" s="23"/>
      <c r="I437" s="23"/>
      <c r="J437" s="23"/>
      <c r="K437" s="23"/>
    </row>
    <row r="438" ht="27" customHeight="1" spans="1:11">
      <c r="A438" s="27" t="s">
        <v>3931</v>
      </c>
      <c r="B438" s="23"/>
      <c r="C438" s="23"/>
      <c r="D438" s="23"/>
      <c r="E438" s="23"/>
      <c r="F438" s="23"/>
      <c r="G438" s="23"/>
      <c r="H438" s="23"/>
      <c r="I438" s="23"/>
      <c r="J438" s="23"/>
      <c r="K438" s="23"/>
    </row>
    <row r="439" ht="27" customHeight="1" spans="1:11">
      <c r="A439" s="23" t="s">
        <v>3932</v>
      </c>
      <c r="B439" s="25">
        <v>5000000</v>
      </c>
      <c r="C439" s="26" t="s">
        <v>3933</v>
      </c>
      <c r="D439" s="26" t="s">
        <v>3289</v>
      </c>
      <c r="E439" s="26" t="s">
        <v>3290</v>
      </c>
      <c r="F439" s="26" t="s">
        <v>3934</v>
      </c>
      <c r="G439" s="26" t="s">
        <v>3328</v>
      </c>
      <c r="H439" s="26" t="s">
        <v>3934</v>
      </c>
      <c r="I439" s="26" t="s">
        <v>3935</v>
      </c>
      <c r="J439" s="26" t="s">
        <v>3295</v>
      </c>
      <c r="K439" s="26" t="s">
        <v>3936</v>
      </c>
    </row>
    <row r="440" ht="27" customHeight="1" spans="1:11">
      <c r="A440" s="23" t="s">
        <v>3932</v>
      </c>
      <c r="B440" s="25">
        <v>5000000</v>
      </c>
      <c r="C440" s="26" t="s">
        <v>3937</v>
      </c>
      <c r="D440" s="26" t="s">
        <v>3289</v>
      </c>
      <c r="E440" s="26" t="s">
        <v>3297</v>
      </c>
      <c r="F440" s="26" t="s">
        <v>3938</v>
      </c>
      <c r="G440" s="26" t="s">
        <v>3292</v>
      </c>
      <c r="H440" s="26" t="s">
        <v>3308</v>
      </c>
      <c r="I440" s="26" t="s">
        <v>3300</v>
      </c>
      <c r="J440" s="26" t="s">
        <v>3321</v>
      </c>
      <c r="K440" s="26" t="s">
        <v>3939</v>
      </c>
    </row>
    <row r="441" ht="27" customHeight="1" spans="1:11">
      <c r="A441" s="23" t="s">
        <v>3932</v>
      </c>
      <c r="B441" s="25">
        <v>5000000</v>
      </c>
      <c r="C441" s="26" t="s">
        <v>3937</v>
      </c>
      <c r="D441" s="26" t="s">
        <v>3305</v>
      </c>
      <c r="E441" s="26" t="s">
        <v>3454</v>
      </c>
      <c r="F441" s="26" t="s">
        <v>3940</v>
      </c>
      <c r="G441" s="26" t="s">
        <v>3292</v>
      </c>
      <c r="H441" s="26" t="s">
        <v>3941</v>
      </c>
      <c r="I441" s="26" t="s">
        <v>3941</v>
      </c>
      <c r="J441" s="26" t="s">
        <v>3295</v>
      </c>
      <c r="K441" s="26" t="s">
        <v>3942</v>
      </c>
    </row>
    <row r="442" ht="27" customHeight="1" spans="1:11">
      <c r="A442" s="23" t="s">
        <v>3932</v>
      </c>
      <c r="B442" s="25">
        <v>5000000</v>
      </c>
      <c r="C442" s="26" t="s">
        <v>3937</v>
      </c>
      <c r="D442" s="26" t="s">
        <v>3305</v>
      </c>
      <c r="E442" s="26" t="s">
        <v>3306</v>
      </c>
      <c r="F442" s="26" t="s">
        <v>3921</v>
      </c>
      <c r="G442" s="26" t="s">
        <v>3292</v>
      </c>
      <c r="H442" s="26" t="s">
        <v>3387</v>
      </c>
      <c r="I442" s="26" t="s">
        <v>3387</v>
      </c>
      <c r="J442" s="26" t="s">
        <v>3295</v>
      </c>
      <c r="K442" s="26" t="s">
        <v>3943</v>
      </c>
    </row>
    <row r="443" ht="27" customHeight="1" spans="1:11">
      <c r="A443" s="23" t="s">
        <v>3932</v>
      </c>
      <c r="B443" s="25">
        <v>5000000</v>
      </c>
      <c r="C443" s="26" t="s">
        <v>3937</v>
      </c>
      <c r="D443" s="26" t="s">
        <v>3310</v>
      </c>
      <c r="E443" s="26" t="s">
        <v>3311</v>
      </c>
      <c r="F443" s="26" t="s">
        <v>3653</v>
      </c>
      <c r="G443" s="26" t="s">
        <v>3292</v>
      </c>
      <c r="H443" s="26" t="s">
        <v>3318</v>
      </c>
      <c r="I443" s="26" t="s">
        <v>3300</v>
      </c>
      <c r="J443" s="26" t="s">
        <v>3321</v>
      </c>
      <c r="K443" s="26" t="s">
        <v>3944</v>
      </c>
    </row>
    <row r="444" ht="27" customHeight="1" spans="1:11">
      <c r="A444" s="23" t="s">
        <v>3945</v>
      </c>
      <c r="B444" s="25">
        <v>69940000</v>
      </c>
      <c r="C444" s="26" t="s">
        <v>3946</v>
      </c>
      <c r="D444" s="26" t="s">
        <v>3289</v>
      </c>
      <c r="E444" s="26" t="s">
        <v>3290</v>
      </c>
      <c r="F444" s="26" t="s">
        <v>3875</v>
      </c>
      <c r="G444" s="26" t="s">
        <v>3292</v>
      </c>
      <c r="H444" s="26" t="s">
        <v>3947</v>
      </c>
      <c r="I444" s="26" t="s">
        <v>3300</v>
      </c>
      <c r="J444" s="26" t="s">
        <v>3321</v>
      </c>
      <c r="K444" s="26" t="s">
        <v>3948</v>
      </c>
    </row>
    <row r="445" ht="27" customHeight="1" spans="1:11">
      <c r="A445" s="23" t="s">
        <v>3945</v>
      </c>
      <c r="B445" s="25">
        <v>69940000</v>
      </c>
      <c r="C445" s="26" t="s">
        <v>3946</v>
      </c>
      <c r="D445" s="26" t="s">
        <v>3289</v>
      </c>
      <c r="E445" s="26" t="s">
        <v>3290</v>
      </c>
      <c r="F445" s="26" t="s">
        <v>3875</v>
      </c>
      <c r="G445" s="26" t="s">
        <v>3292</v>
      </c>
      <c r="H445" s="26" t="s">
        <v>3947</v>
      </c>
      <c r="I445" s="26" t="s">
        <v>3300</v>
      </c>
      <c r="J445" s="26" t="s">
        <v>3321</v>
      </c>
      <c r="K445" s="26" t="s">
        <v>3948</v>
      </c>
    </row>
    <row r="446" ht="27" customHeight="1" spans="1:11">
      <c r="A446" s="23" t="s">
        <v>3945</v>
      </c>
      <c r="B446" s="25">
        <v>69940000</v>
      </c>
      <c r="C446" s="26" t="s">
        <v>3946</v>
      </c>
      <c r="D446" s="26" t="s">
        <v>3289</v>
      </c>
      <c r="E446" s="26" t="s">
        <v>3290</v>
      </c>
      <c r="F446" s="26" t="s">
        <v>3878</v>
      </c>
      <c r="G446" s="26" t="s">
        <v>3292</v>
      </c>
      <c r="H446" s="26" t="s">
        <v>3299</v>
      </c>
      <c r="I446" s="26" t="s">
        <v>3300</v>
      </c>
      <c r="J446" s="26" t="s">
        <v>3321</v>
      </c>
      <c r="K446" s="26" t="s">
        <v>3949</v>
      </c>
    </row>
    <row r="447" ht="27" customHeight="1" spans="1:11">
      <c r="A447" s="23" t="s">
        <v>3945</v>
      </c>
      <c r="B447" s="25">
        <v>69940000</v>
      </c>
      <c r="C447" s="26" t="s">
        <v>3946</v>
      </c>
      <c r="D447" s="26" t="s">
        <v>3289</v>
      </c>
      <c r="E447" s="26" t="s">
        <v>3290</v>
      </c>
      <c r="F447" s="26" t="s">
        <v>3878</v>
      </c>
      <c r="G447" s="26" t="s">
        <v>3292</v>
      </c>
      <c r="H447" s="26" t="s">
        <v>3299</v>
      </c>
      <c r="I447" s="26" t="s">
        <v>3300</v>
      </c>
      <c r="J447" s="26" t="s">
        <v>3321</v>
      </c>
      <c r="K447" s="26" t="s">
        <v>3949</v>
      </c>
    </row>
    <row r="448" ht="27" customHeight="1" spans="1:11">
      <c r="A448" s="23" t="s">
        <v>3945</v>
      </c>
      <c r="B448" s="25">
        <v>69940000</v>
      </c>
      <c r="C448" s="26" t="s">
        <v>3946</v>
      </c>
      <c r="D448" s="26" t="s">
        <v>3289</v>
      </c>
      <c r="E448" s="26" t="s">
        <v>3297</v>
      </c>
      <c r="F448" s="26" t="s">
        <v>3880</v>
      </c>
      <c r="G448" s="26" t="s">
        <v>3328</v>
      </c>
      <c r="H448" s="26" t="s">
        <v>3299</v>
      </c>
      <c r="I448" s="26" t="s">
        <v>3300</v>
      </c>
      <c r="J448" s="26" t="s">
        <v>3321</v>
      </c>
      <c r="K448" s="26" t="s">
        <v>3950</v>
      </c>
    </row>
    <row r="449" ht="27" customHeight="1" spans="1:11">
      <c r="A449" s="23" t="s">
        <v>3945</v>
      </c>
      <c r="B449" s="25">
        <v>69940000</v>
      </c>
      <c r="C449" s="26" t="s">
        <v>3946</v>
      </c>
      <c r="D449" s="26" t="s">
        <v>3289</v>
      </c>
      <c r="E449" s="26" t="s">
        <v>3297</v>
      </c>
      <c r="F449" s="26" t="s">
        <v>3880</v>
      </c>
      <c r="G449" s="26" t="s">
        <v>3328</v>
      </c>
      <c r="H449" s="26" t="s">
        <v>3299</v>
      </c>
      <c r="I449" s="26" t="s">
        <v>3300</v>
      </c>
      <c r="J449" s="26" t="s">
        <v>3321</v>
      </c>
      <c r="K449" s="26" t="s">
        <v>3950</v>
      </c>
    </row>
    <row r="450" ht="27" customHeight="1" spans="1:11">
      <c r="A450" s="23" t="s">
        <v>3945</v>
      </c>
      <c r="B450" s="25">
        <v>69940000</v>
      </c>
      <c r="C450" s="26" t="s">
        <v>3946</v>
      </c>
      <c r="D450" s="26" t="s">
        <v>3289</v>
      </c>
      <c r="E450" s="26" t="s">
        <v>3297</v>
      </c>
      <c r="F450" s="26" t="s">
        <v>3882</v>
      </c>
      <c r="G450" s="26" t="s">
        <v>3328</v>
      </c>
      <c r="H450" s="26" t="s">
        <v>3299</v>
      </c>
      <c r="I450" s="26" t="s">
        <v>3300</v>
      </c>
      <c r="J450" s="26" t="s">
        <v>3321</v>
      </c>
      <c r="K450" s="26" t="s">
        <v>3951</v>
      </c>
    </row>
    <row r="451" ht="27" customHeight="1" spans="1:11">
      <c r="A451" s="23" t="s">
        <v>3945</v>
      </c>
      <c r="B451" s="25">
        <v>69940000</v>
      </c>
      <c r="C451" s="26" t="s">
        <v>3946</v>
      </c>
      <c r="D451" s="26" t="s">
        <v>3289</v>
      </c>
      <c r="E451" s="26" t="s">
        <v>3297</v>
      </c>
      <c r="F451" s="26" t="s">
        <v>3882</v>
      </c>
      <c r="G451" s="26" t="s">
        <v>3328</v>
      </c>
      <c r="H451" s="26" t="s">
        <v>3299</v>
      </c>
      <c r="I451" s="26" t="s">
        <v>3300</v>
      </c>
      <c r="J451" s="26" t="s">
        <v>3321</v>
      </c>
      <c r="K451" s="26" t="s">
        <v>3951</v>
      </c>
    </row>
    <row r="452" ht="27" customHeight="1" spans="1:11">
      <c r="A452" s="23" t="s">
        <v>3945</v>
      </c>
      <c r="B452" s="25">
        <v>69940000</v>
      </c>
      <c r="C452" s="26" t="s">
        <v>3946</v>
      </c>
      <c r="D452" s="26" t="s">
        <v>3289</v>
      </c>
      <c r="E452" s="26" t="s">
        <v>3302</v>
      </c>
      <c r="F452" s="26" t="s">
        <v>3884</v>
      </c>
      <c r="G452" s="26" t="s">
        <v>3328</v>
      </c>
      <c r="H452" s="26" t="s">
        <v>3299</v>
      </c>
      <c r="I452" s="26" t="s">
        <v>3300</v>
      </c>
      <c r="J452" s="26" t="s">
        <v>3321</v>
      </c>
      <c r="K452" s="26" t="s">
        <v>3952</v>
      </c>
    </row>
    <row r="453" ht="27" customHeight="1" spans="1:11">
      <c r="A453" s="23" t="s">
        <v>3945</v>
      </c>
      <c r="B453" s="25">
        <v>69940000</v>
      </c>
      <c r="C453" s="26" t="s">
        <v>3946</v>
      </c>
      <c r="D453" s="26" t="s">
        <v>3289</v>
      </c>
      <c r="E453" s="26" t="s">
        <v>3302</v>
      </c>
      <c r="F453" s="26" t="s">
        <v>3884</v>
      </c>
      <c r="G453" s="26" t="s">
        <v>3328</v>
      </c>
      <c r="H453" s="26" t="s">
        <v>3299</v>
      </c>
      <c r="I453" s="26" t="s">
        <v>3300</v>
      </c>
      <c r="J453" s="26" t="s">
        <v>3321</v>
      </c>
      <c r="K453" s="26" t="s">
        <v>3952</v>
      </c>
    </row>
    <row r="454" ht="27" customHeight="1" spans="1:11">
      <c r="A454" s="23" t="s">
        <v>3945</v>
      </c>
      <c r="B454" s="25">
        <v>69940000</v>
      </c>
      <c r="C454" s="26" t="s">
        <v>3946</v>
      </c>
      <c r="D454" s="26" t="s">
        <v>3289</v>
      </c>
      <c r="E454" s="26" t="s">
        <v>3302</v>
      </c>
      <c r="F454" s="26" t="s">
        <v>3886</v>
      </c>
      <c r="G454" s="26" t="s">
        <v>3328</v>
      </c>
      <c r="H454" s="26" t="s">
        <v>3299</v>
      </c>
      <c r="I454" s="26" t="s">
        <v>3300</v>
      </c>
      <c r="J454" s="26" t="s">
        <v>3321</v>
      </c>
      <c r="K454" s="26" t="s">
        <v>3953</v>
      </c>
    </row>
    <row r="455" ht="27" customHeight="1" spans="1:11">
      <c r="A455" s="23" t="s">
        <v>3945</v>
      </c>
      <c r="B455" s="25">
        <v>69940000</v>
      </c>
      <c r="C455" s="26" t="s">
        <v>3946</v>
      </c>
      <c r="D455" s="26" t="s">
        <v>3289</v>
      </c>
      <c r="E455" s="26" t="s">
        <v>3302</v>
      </c>
      <c r="F455" s="26" t="s">
        <v>3886</v>
      </c>
      <c r="G455" s="26" t="s">
        <v>3328</v>
      </c>
      <c r="H455" s="26" t="s">
        <v>3299</v>
      </c>
      <c r="I455" s="26" t="s">
        <v>3300</v>
      </c>
      <c r="J455" s="26" t="s">
        <v>3321</v>
      </c>
      <c r="K455" s="26" t="s">
        <v>3953</v>
      </c>
    </row>
    <row r="456" ht="27" customHeight="1" spans="1:11">
      <c r="A456" s="23" t="s">
        <v>3945</v>
      </c>
      <c r="B456" s="25">
        <v>69940000</v>
      </c>
      <c r="C456" s="26" t="s">
        <v>3946</v>
      </c>
      <c r="D456" s="26" t="s">
        <v>3305</v>
      </c>
      <c r="E456" s="26" t="s">
        <v>3454</v>
      </c>
      <c r="F456" s="26" t="s">
        <v>3888</v>
      </c>
      <c r="G456" s="26" t="s">
        <v>3356</v>
      </c>
      <c r="H456" s="26" t="s">
        <v>3889</v>
      </c>
      <c r="I456" s="26" t="s">
        <v>3499</v>
      </c>
      <c r="J456" s="26" t="s">
        <v>3295</v>
      </c>
      <c r="K456" s="26" t="s">
        <v>3954</v>
      </c>
    </row>
    <row r="457" ht="27" customHeight="1" spans="1:11">
      <c r="A457" s="23" t="s">
        <v>3945</v>
      </c>
      <c r="B457" s="25">
        <v>69940000</v>
      </c>
      <c r="C457" s="26" t="s">
        <v>3946</v>
      </c>
      <c r="D457" s="26" t="s">
        <v>3305</v>
      </c>
      <c r="E457" s="26" t="s">
        <v>3454</v>
      </c>
      <c r="F457" s="26" t="s">
        <v>3888</v>
      </c>
      <c r="G457" s="26" t="s">
        <v>3356</v>
      </c>
      <c r="H457" s="26" t="s">
        <v>3889</v>
      </c>
      <c r="I457" s="26" t="s">
        <v>3499</v>
      </c>
      <c r="J457" s="26" t="s">
        <v>3295</v>
      </c>
      <c r="K457" s="26" t="s">
        <v>3954</v>
      </c>
    </row>
    <row r="458" ht="27" customHeight="1" spans="1:11">
      <c r="A458" s="23" t="s">
        <v>3945</v>
      </c>
      <c r="B458" s="25">
        <v>69940000</v>
      </c>
      <c r="C458" s="26" t="s">
        <v>3946</v>
      </c>
      <c r="D458" s="26" t="s">
        <v>3305</v>
      </c>
      <c r="E458" s="26" t="s">
        <v>3306</v>
      </c>
      <c r="F458" s="26" t="s">
        <v>3891</v>
      </c>
      <c r="G458" s="26" t="s">
        <v>3328</v>
      </c>
      <c r="H458" s="26" t="s">
        <v>3299</v>
      </c>
      <c r="I458" s="26" t="s">
        <v>3300</v>
      </c>
      <c r="J458" s="26" t="s">
        <v>3321</v>
      </c>
      <c r="K458" s="26" t="s">
        <v>3955</v>
      </c>
    </row>
    <row r="459" ht="27" customHeight="1" spans="1:11">
      <c r="A459" s="23" t="s">
        <v>3945</v>
      </c>
      <c r="B459" s="25">
        <v>69940000</v>
      </c>
      <c r="C459" s="26" t="s">
        <v>3946</v>
      </c>
      <c r="D459" s="26" t="s">
        <v>3305</v>
      </c>
      <c r="E459" s="26" t="s">
        <v>3306</v>
      </c>
      <c r="F459" s="26" t="s">
        <v>3891</v>
      </c>
      <c r="G459" s="26" t="s">
        <v>3328</v>
      </c>
      <c r="H459" s="26" t="s">
        <v>3299</v>
      </c>
      <c r="I459" s="26" t="s">
        <v>3300</v>
      </c>
      <c r="J459" s="26" t="s">
        <v>3321</v>
      </c>
      <c r="K459" s="26" t="s">
        <v>3955</v>
      </c>
    </row>
    <row r="460" ht="27" customHeight="1" spans="1:11">
      <c r="A460" s="23" t="s">
        <v>3945</v>
      </c>
      <c r="B460" s="25">
        <v>69940000</v>
      </c>
      <c r="C460" s="26" t="s">
        <v>3946</v>
      </c>
      <c r="D460" s="26" t="s">
        <v>3305</v>
      </c>
      <c r="E460" s="26" t="s">
        <v>3306</v>
      </c>
      <c r="F460" s="26" t="s">
        <v>3956</v>
      </c>
      <c r="G460" s="26" t="s">
        <v>3328</v>
      </c>
      <c r="H460" s="26" t="s">
        <v>3299</v>
      </c>
      <c r="I460" s="26" t="s">
        <v>3300</v>
      </c>
      <c r="J460" s="26" t="s">
        <v>3321</v>
      </c>
      <c r="K460" s="26" t="s">
        <v>3957</v>
      </c>
    </row>
    <row r="461" ht="27" customHeight="1" spans="1:11">
      <c r="A461" s="23" t="s">
        <v>3945</v>
      </c>
      <c r="B461" s="25">
        <v>69940000</v>
      </c>
      <c r="C461" s="26" t="s">
        <v>3946</v>
      </c>
      <c r="D461" s="26" t="s">
        <v>3305</v>
      </c>
      <c r="E461" s="26" t="s">
        <v>3306</v>
      </c>
      <c r="F461" s="26" t="s">
        <v>3956</v>
      </c>
      <c r="G461" s="26" t="s">
        <v>3328</v>
      </c>
      <c r="H461" s="26" t="s">
        <v>3299</v>
      </c>
      <c r="I461" s="26" t="s">
        <v>3300</v>
      </c>
      <c r="J461" s="26" t="s">
        <v>3321</v>
      </c>
      <c r="K461" s="26" t="s">
        <v>3957</v>
      </c>
    </row>
    <row r="462" ht="27" customHeight="1" spans="1:11">
      <c r="A462" s="23" t="s">
        <v>3945</v>
      </c>
      <c r="B462" s="25">
        <v>69940000</v>
      </c>
      <c r="C462" s="26" t="s">
        <v>3946</v>
      </c>
      <c r="D462" s="26" t="s">
        <v>3305</v>
      </c>
      <c r="E462" s="26" t="s">
        <v>3306</v>
      </c>
      <c r="F462" s="26" t="s">
        <v>3895</v>
      </c>
      <c r="G462" s="26" t="s">
        <v>3328</v>
      </c>
      <c r="H462" s="26" t="s">
        <v>3424</v>
      </c>
      <c r="I462" s="26" t="s">
        <v>3424</v>
      </c>
      <c r="J462" s="26" t="s">
        <v>3321</v>
      </c>
      <c r="K462" s="26" t="s">
        <v>3958</v>
      </c>
    </row>
    <row r="463" ht="27" customHeight="1" spans="1:11">
      <c r="A463" s="23" t="s">
        <v>3945</v>
      </c>
      <c r="B463" s="25">
        <v>69940000</v>
      </c>
      <c r="C463" s="26" t="s">
        <v>3946</v>
      </c>
      <c r="D463" s="26" t="s">
        <v>3305</v>
      </c>
      <c r="E463" s="26" t="s">
        <v>3306</v>
      </c>
      <c r="F463" s="26" t="s">
        <v>3895</v>
      </c>
      <c r="G463" s="26" t="s">
        <v>3328</v>
      </c>
      <c r="H463" s="26" t="s">
        <v>3424</v>
      </c>
      <c r="I463" s="26" t="s">
        <v>3424</v>
      </c>
      <c r="J463" s="26" t="s">
        <v>3321</v>
      </c>
      <c r="K463" s="26" t="s">
        <v>3958</v>
      </c>
    </row>
    <row r="464" ht="27" customHeight="1" spans="1:11">
      <c r="A464" s="23" t="s">
        <v>3945</v>
      </c>
      <c r="B464" s="25">
        <v>69940000</v>
      </c>
      <c r="C464" s="26" t="s">
        <v>3946</v>
      </c>
      <c r="D464" s="26" t="s">
        <v>3310</v>
      </c>
      <c r="E464" s="26" t="s">
        <v>3311</v>
      </c>
      <c r="F464" s="26" t="s">
        <v>3653</v>
      </c>
      <c r="G464" s="26" t="s">
        <v>3292</v>
      </c>
      <c r="H464" s="26" t="s">
        <v>3318</v>
      </c>
      <c r="I464" s="26" t="s">
        <v>3300</v>
      </c>
      <c r="J464" s="26" t="s">
        <v>3321</v>
      </c>
      <c r="K464" s="26" t="s">
        <v>3944</v>
      </c>
    </row>
    <row r="465" ht="27" customHeight="1" spans="1:11">
      <c r="A465" s="23" t="s">
        <v>3945</v>
      </c>
      <c r="B465" s="25">
        <v>69940000</v>
      </c>
      <c r="C465" s="26" t="s">
        <v>3946</v>
      </c>
      <c r="D465" s="26" t="s">
        <v>3310</v>
      </c>
      <c r="E465" s="26" t="s">
        <v>3311</v>
      </c>
      <c r="F465" s="26" t="s">
        <v>3653</v>
      </c>
      <c r="G465" s="26" t="s">
        <v>3292</v>
      </c>
      <c r="H465" s="26" t="s">
        <v>3318</v>
      </c>
      <c r="I465" s="26" t="s">
        <v>3300</v>
      </c>
      <c r="J465" s="26" t="s">
        <v>3321</v>
      </c>
      <c r="K465" s="26" t="s">
        <v>3944</v>
      </c>
    </row>
    <row r="466" ht="27" customHeight="1" spans="1:11">
      <c r="A466" s="23" t="s">
        <v>3959</v>
      </c>
      <c r="B466" s="25">
        <v>10000000</v>
      </c>
      <c r="C466" s="26" t="s">
        <v>3959</v>
      </c>
      <c r="D466" s="26" t="s">
        <v>3289</v>
      </c>
      <c r="E466" s="26" t="s">
        <v>3290</v>
      </c>
      <c r="F466" s="26" t="s">
        <v>3960</v>
      </c>
      <c r="G466" s="26" t="s">
        <v>3328</v>
      </c>
      <c r="H466" s="26" t="s">
        <v>3961</v>
      </c>
      <c r="I466" s="26" t="s">
        <v>3962</v>
      </c>
      <c r="J466" s="26" t="s">
        <v>3295</v>
      </c>
      <c r="K466" s="26" t="s">
        <v>3963</v>
      </c>
    </row>
    <row r="467" ht="27" customHeight="1" spans="1:11">
      <c r="A467" s="23" t="s">
        <v>3959</v>
      </c>
      <c r="B467" s="25">
        <v>10000000</v>
      </c>
      <c r="C467" s="26" t="s">
        <v>3959</v>
      </c>
      <c r="D467" s="26" t="s">
        <v>3289</v>
      </c>
      <c r="E467" s="26" t="s">
        <v>3297</v>
      </c>
      <c r="F467" s="26" t="s">
        <v>3964</v>
      </c>
      <c r="G467" s="26" t="s">
        <v>3328</v>
      </c>
      <c r="H467" s="26" t="s">
        <v>3299</v>
      </c>
      <c r="I467" s="26" t="s">
        <v>3300</v>
      </c>
      <c r="J467" s="26" t="s">
        <v>3321</v>
      </c>
      <c r="K467" s="26" t="s">
        <v>3965</v>
      </c>
    </row>
    <row r="468" ht="27" customHeight="1" spans="1:11">
      <c r="A468" s="23" t="s">
        <v>3959</v>
      </c>
      <c r="B468" s="25">
        <v>10000000</v>
      </c>
      <c r="C468" s="26" t="s">
        <v>3959</v>
      </c>
      <c r="D468" s="26" t="s">
        <v>3305</v>
      </c>
      <c r="E468" s="26" t="s">
        <v>3454</v>
      </c>
      <c r="F468" s="26" t="s">
        <v>3966</v>
      </c>
      <c r="G468" s="26" t="s">
        <v>3328</v>
      </c>
      <c r="H468" s="26" t="s">
        <v>3869</v>
      </c>
      <c r="I468" s="26" t="s">
        <v>3869</v>
      </c>
      <c r="J468" s="26" t="s">
        <v>3321</v>
      </c>
      <c r="K468" s="26" t="s">
        <v>3967</v>
      </c>
    </row>
    <row r="469" ht="27" customHeight="1" spans="1:11">
      <c r="A469" s="23" t="s">
        <v>3959</v>
      </c>
      <c r="B469" s="25">
        <v>10000000</v>
      </c>
      <c r="C469" s="26" t="s">
        <v>3959</v>
      </c>
      <c r="D469" s="26" t="s">
        <v>3305</v>
      </c>
      <c r="E469" s="26" t="s">
        <v>3306</v>
      </c>
      <c r="F469" s="26" t="s">
        <v>3968</v>
      </c>
      <c r="G469" s="26" t="s">
        <v>3328</v>
      </c>
      <c r="H469" s="26" t="s">
        <v>3969</v>
      </c>
      <c r="I469" s="26" t="s">
        <v>3387</v>
      </c>
      <c r="J469" s="26" t="s">
        <v>3321</v>
      </c>
      <c r="K469" s="26" t="s">
        <v>3970</v>
      </c>
    </row>
    <row r="470" ht="27" customHeight="1" spans="1:11">
      <c r="A470" s="23" t="s">
        <v>3959</v>
      </c>
      <c r="B470" s="25">
        <v>10000000</v>
      </c>
      <c r="C470" s="26" t="s">
        <v>3959</v>
      </c>
      <c r="D470" s="26" t="s">
        <v>3305</v>
      </c>
      <c r="E470" s="26" t="s">
        <v>3306</v>
      </c>
      <c r="F470" s="26" t="s">
        <v>3971</v>
      </c>
      <c r="G470" s="26" t="s">
        <v>3292</v>
      </c>
      <c r="H470" s="26" t="s">
        <v>3359</v>
      </c>
      <c r="I470" s="26" t="s">
        <v>3300</v>
      </c>
      <c r="J470" s="26" t="s">
        <v>3321</v>
      </c>
      <c r="K470" s="26" t="s">
        <v>3972</v>
      </c>
    </row>
    <row r="471" ht="27" customHeight="1" spans="1:11">
      <c r="A471" s="23" t="s">
        <v>3959</v>
      </c>
      <c r="B471" s="25">
        <v>10000000</v>
      </c>
      <c r="C471" s="26" t="s">
        <v>3959</v>
      </c>
      <c r="D471" s="26" t="s">
        <v>3310</v>
      </c>
      <c r="E471" s="26" t="s">
        <v>3311</v>
      </c>
      <c r="F471" s="26" t="s">
        <v>3653</v>
      </c>
      <c r="G471" s="26" t="s">
        <v>3292</v>
      </c>
      <c r="H471" s="26" t="s">
        <v>3318</v>
      </c>
      <c r="I471" s="26" t="s">
        <v>3300</v>
      </c>
      <c r="J471" s="26" t="s">
        <v>3321</v>
      </c>
      <c r="K471" s="26" t="s">
        <v>3973</v>
      </c>
    </row>
    <row r="472" ht="27" customHeight="1" spans="1:11">
      <c r="A472" s="23" t="s">
        <v>3974</v>
      </c>
      <c r="B472" s="25">
        <v>40000000</v>
      </c>
      <c r="C472" s="26" t="s">
        <v>3975</v>
      </c>
      <c r="D472" s="26" t="s">
        <v>3289</v>
      </c>
      <c r="E472" s="26" t="s">
        <v>3290</v>
      </c>
      <c r="F472" s="26" t="s">
        <v>3976</v>
      </c>
      <c r="G472" s="26" t="s">
        <v>3292</v>
      </c>
      <c r="H472" s="26" t="s">
        <v>3977</v>
      </c>
      <c r="I472" s="26" t="s">
        <v>3962</v>
      </c>
      <c r="J472" s="26" t="s">
        <v>3295</v>
      </c>
      <c r="K472" s="26" t="s">
        <v>3978</v>
      </c>
    </row>
    <row r="473" ht="27" customHeight="1" spans="1:11">
      <c r="A473" s="23" t="s">
        <v>3974</v>
      </c>
      <c r="B473" s="25">
        <v>40000000</v>
      </c>
      <c r="C473" s="26" t="s">
        <v>3975</v>
      </c>
      <c r="D473" s="26" t="s">
        <v>3305</v>
      </c>
      <c r="E473" s="26" t="s">
        <v>3454</v>
      </c>
      <c r="F473" s="26" t="s">
        <v>3968</v>
      </c>
      <c r="G473" s="26" t="s">
        <v>3292</v>
      </c>
      <c r="H473" s="26" t="s">
        <v>3969</v>
      </c>
      <c r="I473" s="26" t="s">
        <v>3300</v>
      </c>
      <c r="J473" s="26" t="s">
        <v>3321</v>
      </c>
      <c r="K473" s="26" t="s">
        <v>3976</v>
      </c>
    </row>
    <row r="474" ht="27" customHeight="1" spans="1:11">
      <c r="A474" s="23" t="s">
        <v>3974</v>
      </c>
      <c r="B474" s="25">
        <v>40000000</v>
      </c>
      <c r="C474" s="26" t="s">
        <v>3975</v>
      </c>
      <c r="D474" s="26" t="s">
        <v>3310</v>
      </c>
      <c r="E474" s="26" t="s">
        <v>3311</v>
      </c>
      <c r="F474" s="26" t="s">
        <v>3653</v>
      </c>
      <c r="G474" s="26" t="s">
        <v>3292</v>
      </c>
      <c r="H474" s="26" t="s">
        <v>3476</v>
      </c>
      <c r="I474" s="26" t="s">
        <v>3300</v>
      </c>
      <c r="J474" s="26" t="s">
        <v>3321</v>
      </c>
      <c r="K474" s="26" t="s">
        <v>3944</v>
      </c>
    </row>
    <row r="475" ht="27" customHeight="1" spans="1:11">
      <c r="A475" s="23" t="s">
        <v>3979</v>
      </c>
      <c r="B475" s="25">
        <v>10000000</v>
      </c>
      <c r="C475" s="26" t="s">
        <v>3979</v>
      </c>
      <c r="D475" s="26" t="s">
        <v>3289</v>
      </c>
      <c r="E475" s="26" t="s">
        <v>3290</v>
      </c>
      <c r="F475" s="26" t="s">
        <v>3980</v>
      </c>
      <c r="G475" s="26" t="s">
        <v>3328</v>
      </c>
      <c r="H475" s="26" t="s">
        <v>3961</v>
      </c>
      <c r="I475" s="26" t="s">
        <v>3499</v>
      </c>
      <c r="J475" s="26" t="s">
        <v>3295</v>
      </c>
      <c r="K475" s="26" t="s">
        <v>3981</v>
      </c>
    </row>
    <row r="476" ht="27" customHeight="1" spans="1:11">
      <c r="A476" s="23" t="s">
        <v>3979</v>
      </c>
      <c r="B476" s="25">
        <v>10000000</v>
      </c>
      <c r="C476" s="26" t="s">
        <v>3979</v>
      </c>
      <c r="D476" s="26" t="s">
        <v>3289</v>
      </c>
      <c r="E476" s="26" t="s">
        <v>3297</v>
      </c>
      <c r="F476" s="26" t="s">
        <v>3982</v>
      </c>
      <c r="G476" s="26" t="s">
        <v>3292</v>
      </c>
      <c r="H476" s="26" t="s">
        <v>3308</v>
      </c>
      <c r="I476" s="26" t="s">
        <v>3300</v>
      </c>
      <c r="J476" s="26" t="s">
        <v>3321</v>
      </c>
      <c r="K476" s="26" t="s">
        <v>3983</v>
      </c>
    </row>
    <row r="477" ht="27" customHeight="1" spans="1:11">
      <c r="A477" s="23" t="s">
        <v>3979</v>
      </c>
      <c r="B477" s="25">
        <v>10000000</v>
      </c>
      <c r="C477" s="26" t="s">
        <v>3979</v>
      </c>
      <c r="D477" s="26" t="s">
        <v>3305</v>
      </c>
      <c r="E477" s="26" t="s">
        <v>3306</v>
      </c>
      <c r="F477" s="26" t="s">
        <v>3984</v>
      </c>
      <c r="G477" s="26" t="s">
        <v>3328</v>
      </c>
      <c r="H477" s="26" t="s">
        <v>3985</v>
      </c>
      <c r="I477" s="26" t="s">
        <v>3986</v>
      </c>
      <c r="J477" s="26" t="s">
        <v>3321</v>
      </c>
      <c r="K477" s="26" t="s">
        <v>3987</v>
      </c>
    </row>
    <row r="478" ht="27" customHeight="1" spans="1:11">
      <c r="A478" s="23" t="s">
        <v>3979</v>
      </c>
      <c r="B478" s="25">
        <v>10000000</v>
      </c>
      <c r="C478" s="26" t="s">
        <v>3979</v>
      </c>
      <c r="D478" s="26" t="s">
        <v>3310</v>
      </c>
      <c r="E478" s="26" t="s">
        <v>3311</v>
      </c>
      <c r="F478" s="26" t="s">
        <v>3988</v>
      </c>
      <c r="G478" s="26" t="s">
        <v>3292</v>
      </c>
      <c r="H478" s="26" t="s">
        <v>3318</v>
      </c>
      <c r="I478" s="26" t="s">
        <v>3300</v>
      </c>
      <c r="J478" s="26" t="s">
        <v>3321</v>
      </c>
      <c r="K478" s="26" t="s">
        <v>3989</v>
      </c>
    </row>
    <row r="479" ht="27" customHeight="1" spans="1:11">
      <c r="A479" s="23" t="s">
        <v>3990</v>
      </c>
      <c r="B479" s="25">
        <v>30060000</v>
      </c>
      <c r="C479" s="26" t="s">
        <v>3991</v>
      </c>
      <c r="D479" s="26" t="s">
        <v>3289</v>
      </c>
      <c r="E479" s="26" t="s">
        <v>3290</v>
      </c>
      <c r="F479" s="26" t="s">
        <v>3992</v>
      </c>
      <c r="G479" s="26" t="s">
        <v>3328</v>
      </c>
      <c r="H479" s="26" t="s">
        <v>3299</v>
      </c>
      <c r="I479" s="26" t="s">
        <v>3300</v>
      </c>
      <c r="J479" s="26" t="s">
        <v>3321</v>
      </c>
      <c r="K479" s="26" t="s">
        <v>3993</v>
      </c>
    </row>
    <row r="480" ht="27" customHeight="1" spans="1:11">
      <c r="A480" s="23" t="s">
        <v>3990</v>
      </c>
      <c r="B480" s="25">
        <v>30060000</v>
      </c>
      <c r="C480" s="26" t="s">
        <v>3991</v>
      </c>
      <c r="D480" s="26" t="s">
        <v>3289</v>
      </c>
      <c r="E480" s="26" t="s">
        <v>3290</v>
      </c>
      <c r="F480" s="26" t="s">
        <v>3880</v>
      </c>
      <c r="G480" s="26" t="s">
        <v>3328</v>
      </c>
      <c r="H480" s="26" t="s">
        <v>3299</v>
      </c>
      <c r="I480" s="26" t="s">
        <v>3300</v>
      </c>
      <c r="J480" s="26" t="s">
        <v>3321</v>
      </c>
      <c r="K480" s="26" t="s">
        <v>3950</v>
      </c>
    </row>
    <row r="481" ht="27" customHeight="1" spans="1:11">
      <c r="A481" s="23" t="s">
        <v>3990</v>
      </c>
      <c r="B481" s="25">
        <v>30060000</v>
      </c>
      <c r="C481" s="26" t="s">
        <v>3991</v>
      </c>
      <c r="D481" s="26" t="s">
        <v>3289</v>
      </c>
      <c r="E481" s="26" t="s">
        <v>3290</v>
      </c>
      <c r="F481" s="26" t="s">
        <v>3994</v>
      </c>
      <c r="G481" s="26" t="s">
        <v>3328</v>
      </c>
      <c r="H481" s="26" t="s">
        <v>3299</v>
      </c>
      <c r="I481" s="26" t="s">
        <v>3300</v>
      </c>
      <c r="J481" s="26" t="s">
        <v>3321</v>
      </c>
      <c r="K481" s="26" t="s">
        <v>3995</v>
      </c>
    </row>
    <row r="482" ht="27" customHeight="1" spans="1:11">
      <c r="A482" s="23" t="s">
        <v>3990</v>
      </c>
      <c r="B482" s="25">
        <v>30060000</v>
      </c>
      <c r="C482" s="26" t="s">
        <v>3991</v>
      </c>
      <c r="D482" s="26" t="s">
        <v>3289</v>
      </c>
      <c r="E482" s="26" t="s">
        <v>3297</v>
      </c>
      <c r="F482" s="26" t="s">
        <v>3882</v>
      </c>
      <c r="G482" s="26" t="s">
        <v>3328</v>
      </c>
      <c r="H482" s="26" t="s">
        <v>3299</v>
      </c>
      <c r="I482" s="26" t="s">
        <v>3300</v>
      </c>
      <c r="J482" s="26" t="s">
        <v>3321</v>
      </c>
      <c r="K482" s="26" t="s">
        <v>3996</v>
      </c>
    </row>
    <row r="483" ht="27" customHeight="1" spans="1:11">
      <c r="A483" s="23" t="s">
        <v>3990</v>
      </c>
      <c r="B483" s="25">
        <v>30060000</v>
      </c>
      <c r="C483" s="26" t="s">
        <v>3991</v>
      </c>
      <c r="D483" s="26" t="s">
        <v>3289</v>
      </c>
      <c r="E483" s="26" t="s">
        <v>3302</v>
      </c>
      <c r="F483" s="26" t="s">
        <v>3997</v>
      </c>
      <c r="G483" s="26" t="s">
        <v>3328</v>
      </c>
      <c r="H483" s="26" t="s">
        <v>3299</v>
      </c>
      <c r="I483" s="26" t="s">
        <v>3300</v>
      </c>
      <c r="J483" s="26" t="s">
        <v>3321</v>
      </c>
      <c r="K483" s="26" t="s">
        <v>3998</v>
      </c>
    </row>
    <row r="484" ht="27" customHeight="1" spans="1:11">
      <c r="A484" s="23" t="s">
        <v>3990</v>
      </c>
      <c r="B484" s="25">
        <v>30060000</v>
      </c>
      <c r="C484" s="26" t="s">
        <v>3991</v>
      </c>
      <c r="D484" s="26" t="s">
        <v>3305</v>
      </c>
      <c r="E484" s="26" t="s">
        <v>3306</v>
      </c>
      <c r="F484" s="26" t="s">
        <v>3999</v>
      </c>
      <c r="G484" s="26" t="s">
        <v>3328</v>
      </c>
      <c r="H484" s="26" t="s">
        <v>3299</v>
      </c>
      <c r="I484" s="26" t="s">
        <v>3300</v>
      </c>
      <c r="J484" s="26" t="s">
        <v>3321</v>
      </c>
      <c r="K484" s="26" t="s">
        <v>4000</v>
      </c>
    </row>
    <row r="485" ht="27" customHeight="1" spans="1:11">
      <c r="A485" s="23" t="s">
        <v>3990</v>
      </c>
      <c r="B485" s="25">
        <v>30060000</v>
      </c>
      <c r="C485" s="26" t="s">
        <v>3991</v>
      </c>
      <c r="D485" s="26" t="s">
        <v>3305</v>
      </c>
      <c r="E485" s="26" t="s">
        <v>3306</v>
      </c>
      <c r="F485" s="26" t="s">
        <v>4001</v>
      </c>
      <c r="G485" s="26" t="s">
        <v>3328</v>
      </c>
      <c r="H485" s="26" t="s">
        <v>3299</v>
      </c>
      <c r="I485" s="26" t="s">
        <v>3300</v>
      </c>
      <c r="J485" s="26" t="s">
        <v>3321</v>
      </c>
      <c r="K485" s="26" t="s">
        <v>4002</v>
      </c>
    </row>
    <row r="486" ht="27" customHeight="1" spans="1:11">
      <c r="A486" s="23" t="s">
        <v>3990</v>
      </c>
      <c r="B486" s="25">
        <v>30060000</v>
      </c>
      <c r="C486" s="26" t="s">
        <v>3991</v>
      </c>
      <c r="D486" s="26" t="s">
        <v>3305</v>
      </c>
      <c r="E486" s="26" t="s">
        <v>3306</v>
      </c>
      <c r="F486" s="26" t="s">
        <v>4003</v>
      </c>
      <c r="G486" s="26" t="s">
        <v>3328</v>
      </c>
      <c r="H486" s="26" t="s">
        <v>3299</v>
      </c>
      <c r="I486" s="26" t="s">
        <v>3300</v>
      </c>
      <c r="J486" s="26" t="s">
        <v>3321</v>
      </c>
      <c r="K486" s="26" t="s">
        <v>4004</v>
      </c>
    </row>
    <row r="487" ht="27" customHeight="1" spans="1:11">
      <c r="A487" s="23" t="s">
        <v>3990</v>
      </c>
      <c r="B487" s="25">
        <v>30060000</v>
      </c>
      <c r="C487" s="26" t="s">
        <v>3991</v>
      </c>
      <c r="D487" s="26" t="s">
        <v>3310</v>
      </c>
      <c r="E487" s="26" t="s">
        <v>3311</v>
      </c>
      <c r="F487" s="26" t="s">
        <v>4005</v>
      </c>
      <c r="G487" s="26" t="s">
        <v>3292</v>
      </c>
      <c r="H487" s="26" t="s">
        <v>3318</v>
      </c>
      <c r="I487" s="26" t="s">
        <v>3300</v>
      </c>
      <c r="J487" s="26" t="s">
        <v>3321</v>
      </c>
      <c r="K487" s="26" t="s">
        <v>4006</v>
      </c>
    </row>
    <row r="488" ht="27" customHeight="1" spans="1:11">
      <c r="A488" s="23" t="s">
        <v>4007</v>
      </c>
      <c r="B488" s="25">
        <v>71820000</v>
      </c>
      <c r="C488" s="26" t="s">
        <v>4007</v>
      </c>
      <c r="D488" s="26" t="s">
        <v>3289</v>
      </c>
      <c r="E488" s="26" t="s">
        <v>3290</v>
      </c>
      <c r="F488" s="26" t="s">
        <v>4008</v>
      </c>
      <c r="G488" s="26" t="s">
        <v>3328</v>
      </c>
      <c r="H488" s="26" t="s">
        <v>3330</v>
      </c>
      <c r="I488" s="26" t="s">
        <v>3330</v>
      </c>
      <c r="J488" s="26" t="s">
        <v>3295</v>
      </c>
      <c r="K488" s="26" t="s">
        <v>4009</v>
      </c>
    </row>
    <row r="489" ht="27" customHeight="1" spans="1:11">
      <c r="A489" s="23" t="s">
        <v>4007</v>
      </c>
      <c r="B489" s="25">
        <v>71820000</v>
      </c>
      <c r="C489" s="26" t="s">
        <v>4007</v>
      </c>
      <c r="D489" s="26" t="s">
        <v>3289</v>
      </c>
      <c r="E489" s="26" t="s">
        <v>3290</v>
      </c>
      <c r="F489" s="26" t="s">
        <v>4008</v>
      </c>
      <c r="G489" s="26" t="s">
        <v>3328</v>
      </c>
      <c r="H489" s="26" t="s">
        <v>3330</v>
      </c>
      <c r="I489" s="26" t="s">
        <v>3330</v>
      </c>
      <c r="J489" s="26" t="s">
        <v>3295</v>
      </c>
      <c r="K489" s="26" t="s">
        <v>4009</v>
      </c>
    </row>
    <row r="490" ht="27" customHeight="1" spans="1:11">
      <c r="A490" s="23" t="s">
        <v>4007</v>
      </c>
      <c r="B490" s="25">
        <v>71820000</v>
      </c>
      <c r="C490" s="26" t="s">
        <v>4007</v>
      </c>
      <c r="D490" s="26" t="s">
        <v>3289</v>
      </c>
      <c r="E490" s="26" t="s">
        <v>3297</v>
      </c>
      <c r="F490" s="26" t="s">
        <v>3982</v>
      </c>
      <c r="G490" s="26" t="s">
        <v>3292</v>
      </c>
      <c r="H490" s="26" t="s">
        <v>3308</v>
      </c>
      <c r="I490" s="26" t="s">
        <v>3300</v>
      </c>
      <c r="J490" s="26" t="s">
        <v>3321</v>
      </c>
      <c r="K490" s="26" t="s">
        <v>3983</v>
      </c>
    </row>
    <row r="491" ht="27" customHeight="1" spans="1:11">
      <c r="A491" s="23" t="s">
        <v>4007</v>
      </c>
      <c r="B491" s="25">
        <v>71820000</v>
      </c>
      <c r="C491" s="26" t="s">
        <v>4007</v>
      </c>
      <c r="D491" s="26" t="s">
        <v>3289</v>
      </c>
      <c r="E491" s="26" t="s">
        <v>3297</v>
      </c>
      <c r="F491" s="26" t="s">
        <v>3982</v>
      </c>
      <c r="G491" s="26" t="s">
        <v>3292</v>
      </c>
      <c r="H491" s="26" t="s">
        <v>3308</v>
      </c>
      <c r="I491" s="26" t="s">
        <v>3300</v>
      </c>
      <c r="J491" s="26" t="s">
        <v>3321</v>
      </c>
      <c r="K491" s="26" t="s">
        <v>3983</v>
      </c>
    </row>
    <row r="492" ht="27" customHeight="1" spans="1:11">
      <c r="A492" s="23" t="s">
        <v>4007</v>
      </c>
      <c r="B492" s="25">
        <v>71820000</v>
      </c>
      <c r="C492" s="26" t="s">
        <v>4007</v>
      </c>
      <c r="D492" s="26" t="s">
        <v>3305</v>
      </c>
      <c r="E492" s="26" t="s">
        <v>3306</v>
      </c>
      <c r="F492" s="26" t="s">
        <v>4010</v>
      </c>
      <c r="G492" s="26" t="s">
        <v>3328</v>
      </c>
      <c r="H492" s="26" t="s">
        <v>3985</v>
      </c>
      <c r="I492" s="26" t="s">
        <v>3985</v>
      </c>
      <c r="J492" s="26" t="s">
        <v>3321</v>
      </c>
      <c r="K492" s="26" t="s">
        <v>4011</v>
      </c>
    </row>
    <row r="493" ht="27" customHeight="1" spans="1:11">
      <c r="A493" s="23" t="s">
        <v>4007</v>
      </c>
      <c r="B493" s="25">
        <v>71820000</v>
      </c>
      <c r="C493" s="26" t="s">
        <v>4007</v>
      </c>
      <c r="D493" s="26" t="s">
        <v>3305</v>
      </c>
      <c r="E493" s="26" t="s">
        <v>3306</v>
      </c>
      <c r="F493" s="26" t="s">
        <v>4010</v>
      </c>
      <c r="G493" s="26" t="s">
        <v>3328</v>
      </c>
      <c r="H493" s="26" t="s">
        <v>3985</v>
      </c>
      <c r="I493" s="26" t="s">
        <v>3985</v>
      </c>
      <c r="J493" s="26" t="s">
        <v>3321</v>
      </c>
      <c r="K493" s="26" t="s">
        <v>4011</v>
      </c>
    </row>
    <row r="494" ht="27" customHeight="1" spans="1:11">
      <c r="A494" s="23" t="s">
        <v>4007</v>
      </c>
      <c r="B494" s="25">
        <v>71820000</v>
      </c>
      <c r="C494" s="26" t="s">
        <v>4007</v>
      </c>
      <c r="D494" s="26" t="s">
        <v>3305</v>
      </c>
      <c r="E494" s="26" t="s">
        <v>3306</v>
      </c>
      <c r="F494" s="26" t="s">
        <v>4012</v>
      </c>
      <c r="G494" s="26" t="s">
        <v>3328</v>
      </c>
      <c r="H494" s="26" t="s">
        <v>3424</v>
      </c>
      <c r="I494" s="26" t="s">
        <v>3424</v>
      </c>
      <c r="J494" s="26" t="s">
        <v>3321</v>
      </c>
      <c r="K494" s="26" t="s">
        <v>4013</v>
      </c>
    </row>
    <row r="495" ht="27" customHeight="1" spans="1:11">
      <c r="A495" s="23" t="s">
        <v>4007</v>
      </c>
      <c r="B495" s="25">
        <v>71820000</v>
      </c>
      <c r="C495" s="26" t="s">
        <v>4007</v>
      </c>
      <c r="D495" s="26" t="s">
        <v>3305</v>
      </c>
      <c r="E495" s="26" t="s">
        <v>3306</v>
      </c>
      <c r="F495" s="26" t="s">
        <v>4012</v>
      </c>
      <c r="G495" s="26" t="s">
        <v>3328</v>
      </c>
      <c r="H495" s="26" t="s">
        <v>3424</v>
      </c>
      <c r="I495" s="26" t="s">
        <v>3424</v>
      </c>
      <c r="J495" s="26" t="s">
        <v>3321</v>
      </c>
      <c r="K495" s="26" t="s">
        <v>4013</v>
      </c>
    </row>
    <row r="496" ht="27" customHeight="1" spans="1:11">
      <c r="A496" s="23" t="s">
        <v>4007</v>
      </c>
      <c r="B496" s="25">
        <v>71820000</v>
      </c>
      <c r="C496" s="26" t="s">
        <v>4007</v>
      </c>
      <c r="D496" s="26" t="s">
        <v>3305</v>
      </c>
      <c r="E496" s="26" t="s">
        <v>3366</v>
      </c>
      <c r="F496" s="26" t="s">
        <v>4014</v>
      </c>
      <c r="G496" s="26" t="s">
        <v>3292</v>
      </c>
      <c r="H496" s="26" t="s">
        <v>3318</v>
      </c>
      <c r="I496" s="26" t="s">
        <v>3300</v>
      </c>
      <c r="J496" s="26" t="s">
        <v>3321</v>
      </c>
      <c r="K496" s="26" t="s">
        <v>4015</v>
      </c>
    </row>
    <row r="497" ht="27" customHeight="1" spans="1:11">
      <c r="A497" s="23" t="s">
        <v>4007</v>
      </c>
      <c r="B497" s="25">
        <v>71820000</v>
      </c>
      <c r="C497" s="26" t="s">
        <v>4007</v>
      </c>
      <c r="D497" s="26" t="s">
        <v>3305</v>
      </c>
      <c r="E497" s="26" t="s">
        <v>3366</v>
      </c>
      <c r="F497" s="26" t="s">
        <v>4014</v>
      </c>
      <c r="G497" s="26" t="s">
        <v>3292</v>
      </c>
      <c r="H497" s="26" t="s">
        <v>3318</v>
      </c>
      <c r="I497" s="26" t="s">
        <v>3300</v>
      </c>
      <c r="J497" s="26" t="s">
        <v>3321</v>
      </c>
      <c r="K497" s="26" t="s">
        <v>4015</v>
      </c>
    </row>
    <row r="498" ht="27" customHeight="1" spans="1:11">
      <c r="A498" s="23" t="s">
        <v>4007</v>
      </c>
      <c r="B498" s="25">
        <v>71820000</v>
      </c>
      <c r="C498" s="26" t="s">
        <v>4007</v>
      </c>
      <c r="D498" s="26" t="s">
        <v>3310</v>
      </c>
      <c r="E498" s="26" t="s">
        <v>3311</v>
      </c>
      <c r="F498" s="26" t="s">
        <v>3988</v>
      </c>
      <c r="G498" s="26" t="s">
        <v>3292</v>
      </c>
      <c r="H498" s="26" t="s">
        <v>3318</v>
      </c>
      <c r="I498" s="26" t="s">
        <v>3300</v>
      </c>
      <c r="J498" s="26" t="s">
        <v>3321</v>
      </c>
      <c r="K498" s="26" t="s">
        <v>4016</v>
      </c>
    </row>
    <row r="499" ht="27" customHeight="1" spans="1:11">
      <c r="A499" s="23" t="s">
        <v>4007</v>
      </c>
      <c r="B499" s="25">
        <v>71820000</v>
      </c>
      <c r="C499" s="26" t="s">
        <v>4007</v>
      </c>
      <c r="D499" s="26" t="s">
        <v>3310</v>
      </c>
      <c r="E499" s="26" t="s">
        <v>3311</v>
      </c>
      <c r="F499" s="26" t="s">
        <v>3988</v>
      </c>
      <c r="G499" s="26" t="s">
        <v>3292</v>
      </c>
      <c r="H499" s="26" t="s">
        <v>3318</v>
      </c>
      <c r="I499" s="26" t="s">
        <v>3300</v>
      </c>
      <c r="J499" s="26" t="s">
        <v>3321</v>
      </c>
      <c r="K499" s="26" t="s">
        <v>4016</v>
      </c>
    </row>
    <row r="500" ht="27" customHeight="1" spans="1:11">
      <c r="A500" s="23" t="s">
        <v>4017</v>
      </c>
      <c r="B500" s="23"/>
      <c r="C500" s="23"/>
      <c r="D500" s="23"/>
      <c r="E500" s="23"/>
      <c r="F500" s="23"/>
      <c r="G500" s="23"/>
      <c r="H500" s="23"/>
      <c r="I500" s="23"/>
      <c r="J500" s="23"/>
      <c r="K500" s="23"/>
    </row>
    <row r="501" ht="27" customHeight="1" spans="1:11">
      <c r="A501" s="24" t="s">
        <v>4018</v>
      </c>
      <c r="B501" s="23"/>
      <c r="C501" s="23"/>
      <c r="D501" s="23"/>
      <c r="E501" s="23"/>
      <c r="F501" s="23"/>
      <c r="G501" s="23"/>
      <c r="H501" s="23"/>
      <c r="I501" s="23"/>
      <c r="J501" s="23"/>
      <c r="K501" s="23"/>
    </row>
    <row r="502" ht="27" customHeight="1" spans="1:11">
      <c r="A502" s="27" t="s">
        <v>4018</v>
      </c>
      <c r="B502" s="23"/>
      <c r="C502" s="23"/>
      <c r="D502" s="23"/>
      <c r="E502" s="23"/>
      <c r="F502" s="23"/>
      <c r="G502" s="23"/>
      <c r="H502" s="23"/>
      <c r="I502" s="23"/>
      <c r="J502" s="23"/>
      <c r="K502" s="23"/>
    </row>
    <row r="503" ht="27" customHeight="1" spans="1:11">
      <c r="A503" s="23" t="s">
        <v>4019</v>
      </c>
      <c r="B503" s="25">
        <v>6100000</v>
      </c>
      <c r="C503" s="26" t="s">
        <v>4020</v>
      </c>
      <c r="D503" s="26" t="s">
        <v>3289</v>
      </c>
      <c r="E503" s="26" t="s">
        <v>3290</v>
      </c>
      <c r="F503" s="26" t="s">
        <v>4021</v>
      </c>
      <c r="G503" s="26" t="s">
        <v>3292</v>
      </c>
      <c r="H503" s="26" t="s">
        <v>3666</v>
      </c>
      <c r="I503" s="26" t="s">
        <v>3387</v>
      </c>
      <c r="J503" s="26" t="s">
        <v>3295</v>
      </c>
      <c r="K503" s="26" t="s">
        <v>4022</v>
      </c>
    </row>
    <row r="504" ht="27" customHeight="1" spans="1:11">
      <c r="A504" s="23" t="s">
        <v>4019</v>
      </c>
      <c r="B504" s="25">
        <v>6100000</v>
      </c>
      <c r="C504" s="26" t="s">
        <v>4020</v>
      </c>
      <c r="D504" s="26" t="s">
        <v>3305</v>
      </c>
      <c r="E504" s="26" t="s">
        <v>3306</v>
      </c>
      <c r="F504" s="26" t="s">
        <v>4023</v>
      </c>
      <c r="G504" s="26" t="s">
        <v>3292</v>
      </c>
      <c r="H504" s="26" t="s">
        <v>3308</v>
      </c>
      <c r="I504" s="26" t="s">
        <v>3300</v>
      </c>
      <c r="J504" s="26" t="s">
        <v>3295</v>
      </c>
      <c r="K504" s="26" t="s">
        <v>4024</v>
      </c>
    </row>
    <row r="505" ht="27" customHeight="1" spans="1:11">
      <c r="A505" s="23" t="s">
        <v>4019</v>
      </c>
      <c r="B505" s="25">
        <v>6100000</v>
      </c>
      <c r="C505" s="26" t="s">
        <v>4020</v>
      </c>
      <c r="D505" s="26" t="s">
        <v>3310</v>
      </c>
      <c r="E505" s="26" t="s">
        <v>3311</v>
      </c>
      <c r="F505" s="26" t="s">
        <v>3653</v>
      </c>
      <c r="G505" s="26" t="s">
        <v>3292</v>
      </c>
      <c r="H505" s="26" t="s">
        <v>3318</v>
      </c>
      <c r="I505" s="26" t="s">
        <v>3300</v>
      </c>
      <c r="J505" s="26" t="s">
        <v>3295</v>
      </c>
      <c r="K505" s="26" t="s">
        <v>3517</v>
      </c>
    </row>
    <row r="506" ht="27" customHeight="1" spans="1:11">
      <c r="A506" s="23" t="s">
        <v>4025</v>
      </c>
      <c r="B506" s="25">
        <v>9989200</v>
      </c>
      <c r="C506" s="26" t="s">
        <v>4026</v>
      </c>
      <c r="D506" s="26" t="s">
        <v>3289</v>
      </c>
      <c r="E506" s="26" t="s">
        <v>3290</v>
      </c>
      <c r="F506" s="26" t="s">
        <v>4027</v>
      </c>
      <c r="G506" s="26" t="s">
        <v>3328</v>
      </c>
      <c r="H506" s="26" t="s">
        <v>4028</v>
      </c>
      <c r="I506" s="26" t="s">
        <v>3387</v>
      </c>
      <c r="J506" s="26" t="s">
        <v>3295</v>
      </c>
      <c r="K506" s="26" t="s">
        <v>4029</v>
      </c>
    </row>
    <row r="507" ht="27" customHeight="1" spans="1:11">
      <c r="A507" s="23" t="s">
        <v>4025</v>
      </c>
      <c r="B507" s="25">
        <v>9989200</v>
      </c>
      <c r="C507" s="26" t="s">
        <v>4026</v>
      </c>
      <c r="D507" s="26" t="s">
        <v>3305</v>
      </c>
      <c r="E507" s="26" t="s">
        <v>3306</v>
      </c>
      <c r="F507" s="26" t="s">
        <v>4030</v>
      </c>
      <c r="G507" s="26" t="s">
        <v>3292</v>
      </c>
      <c r="H507" s="26" t="s">
        <v>3308</v>
      </c>
      <c r="I507" s="26" t="s">
        <v>3300</v>
      </c>
      <c r="J507" s="26" t="s">
        <v>3295</v>
      </c>
      <c r="K507" s="26" t="s">
        <v>4031</v>
      </c>
    </row>
    <row r="508" ht="27" customHeight="1" spans="1:11">
      <c r="A508" s="23" t="s">
        <v>4025</v>
      </c>
      <c r="B508" s="25">
        <v>9989200</v>
      </c>
      <c r="C508" s="26" t="s">
        <v>4026</v>
      </c>
      <c r="D508" s="26" t="s">
        <v>3310</v>
      </c>
      <c r="E508" s="26" t="s">
        <v>3311</v>
      </c>
      <c r="F508" s="26" t="s">
        <v>3653</v>
      </c>
      <c r="G508" s="26" t="s">
        <v>3292</v>
      </c>
      <c r="H508" s="26" t="s">
        <v>3318</v>
      </c>
      <c r="I508" s="26" t="s">
        <v>3300</v>
      </c>
      <c r="J508" s="26" t="s">
        <v>3295</v>
      </c>
      <c r="K508" s="26" t="s">
        <v>3517</v>
      </c>
    </row>
    <row r="509" ht="27" customHeight="1" spans="1:11">
      <c r="A509" s="23" t="s">
        <v>4032</v>
      </c>
      <c r="B509" s="25">
        <v>27900000</v>
      </c>
      <c r="C509" s="26" t="s">
        <v>4033</v>
      </c>
      <c r="D509" s="26" t="s">
        <v>3289</v>
      </c>
      <c r="E509" s="26" t="s">
        <v>3290</v>
      </c>
      <c r="F509" s="26" t="s">
        <v>4034</v>
      </c>
      <c r="G509" s="26" t="s">
        <v>3328</v>
      </c>
      <c r="H509" s="26" t="s">
        <v>4035</v>
      </c>
      <c r="I509" s="26" t="s">
        <v>3387</v>
      </c>
      <c r="J509" s="26" t="s">
        <v>3295</v>
      </c>
      <c r="K509" s="26" t="s">
        <v>4029</v>
      </c>
    </row>
    <row r="510" ht="27" customHeight="1" spans="1:11">
      <c r="A510" s="23" t="s">
        <v>4032</v>
      </c>
      <c r="B510" s="25">
        <v>27900000</v>
      </c>
      <c r="C510" s="26" t="s">
        <v>4033</v>
      </c>
      <c r="D510" s="26" t="s">
        <v>3289</v>
      </c>
      <c r="E510" s="26" t="s">
        <v>3290</v>
      </c>
      <c r="F510" s="26" t="s">
        <v>4034</v>
      </c>
      <c r="G510" s="26" t="s">
        <v>3328</v>
      </c>
      <c r="H510" s="26" t="s">
        <v>4035</v>
      </c>
      <c r="I510" s="26" t="s">
        <v>3387</v>
      </c>
      <c r="J510" s="26" t="s">
        <v>3295</v>
      </c>
      <c r="K510" s="26" t="s">
        <v>4029</v>
      </c>
    </row>
    <row r="511" ht="27" customHeight="1" spans="1:11">
      <c r="A511" s="23" t="s">
        <v>4032</v>
      </c>
      <c r="B511" s="25">
        <v>27900000</v>
      </c>
      <c r="C511" s="26" t="s">
        <v>4033</v>
      </c>
      <c r="D511" s="26" t="s">
        <v>3289</v>
      </c>
      <c r="E511" s="26" t="s">
        <v>3290</v>
      </c>
      <c r="F511" s="26" t="s">
        <v>4034</v>
      </c>
      <c r="G511" s="26" t="s">
        <v>3328</v>
      </c>
      <c r="H511" s="26" t="s">
        <v>4035</v>
      </c>
      <c r="I511" s="26" t="s">
        <v>3387</v>
      </c>
      <c r="J511" s="26" t="s">
        <v>3295</v>
      </c>
      <c r="K511" s="26" t="s">
        <v>4029</v>
      </c>
    </row>
    <row r="512" ht="27" customHeight="1" spans="1:11">
      <c r="A512" s="23" t="s">
        <v>4032</v>
      </c>
      <c r="B512" s="25">
        <v>27900000</v>
      </c>
      <c r="C512" s="26" t="s">
        <v>4033</v>
      </c>
      <c r="D512" s="26" t="s">
        <v>3289</v>
      </c>
      <c r="E512" s="26" t="s">
        <v>3290</v>
      </c>
      <c r="F512" s="26" t="s">
        <v>4034</v>
      </c>
      <c r="G512" s="26" t="s">
        <v>3328</v>
      </c>
      <c r="H512" s="26" t="s">
        <v>4035</v>
      </c>
      <c r="I512" s="26" t="s">
        <v>3387</v>
      </c>
      <c r="J512" s="26" t="s">
        <v>3295</v>
      </c>
      <c r="K512" s="26" t="s">
        <v>4029</v>
      </c>
    </row>
    <row r="513" ht="27" customHeight="1" spans="1:11">
      <c r="A513" s="23" t="s">
        <v>4032</v>
      </c>
      <c r="B513" s="25">
        <v>27900000</v>
      </c>
      <c r="C513" s="26" t="s">
        <v>4033</v>
      </c>
      <c r="D513" s="26" t="s">
        <v>3289</v>
      </c>
      <c r="E513" s="26" t="s">
        <v>3290</v>
      </c>
      <c r="F513" s="26" t="s">
        <v>4034</v>
      </c>
      <c r="G513" s="26" t="s">
        <v>3328</v>
      </c>
      <c r="H513" s="26" t="s">
        <v>4035</v>
      </c>
      <c r="I513" s="26" t="s">
        <v>3387</v>
      </c>
      <c r="J513" s="26" t="s">
        <v>3295</v>
      </c>
      <c r="K513" s="26" t="s">
        <v>4029</v>
      </c>
    </row>
    <row r="514" ht="27" customHeight="1" spans="1:11">
      <c r="A514" s="23" t="s">
        <v>4032</v>
      </c>
      <c r="B514" s="25">
        <v>27900000</v>
      </c>
      <c r="C514" s="26" t="s">
        <v>4033</v>
      </c>
      <c r="D514" s="26" t="s">
        <v>3289</v>
      </c>
      <c r="E514" s="26" t="s">
        <v>3290</v>
      </c>
      <c r="F514" s="26" t="s">
        <v>4034</v>
      </c>
      <c r="G514" s="26" t="s">
        <v>3328</v>
      </c>
      <c r="H514" s="26" t="s">
        <v>4035</v>
      </c>
      <c r="I514" s="26" t="s">
        <v>3387</v>
      </c>
      <c r="J514" s="26" t="s">
        <v>3295</v>
      </c>
      <c r="K514" s="26" t="s">
        <v>4029</v>
      </c>
    </row>
    <row r="515" ht="27" customHeight="1" spans="1:11">
      <c r="A515" s="23" t="s">
        <v>4032</v>
      </c>
      <c r="B515" s="25">
        <v>27900000</v>
      </c>
      <c r="C515" s="26" t="s">
        <v>4033</v>
      </c>
      <c r="D515" s="26" t="s">
        <v>3289</v>
      </c>
      <c r="E515" s="26" t="s">
        <v>3290</v>
      </c>
      <c r="F515" s="26" t="s">
        <v>4034</v>
      </c>
      <c r="G515" s="26" t="s">
        <v>3328</v>
      </c>
      <c r="H515" s="26" t="s">
        <v>4035</v>
      </c>
      <c r="I515" s="26" t="s">
        <v>3387</v>
      </c>
      <c r="J515" s="26" t="s">
        <v>3295</v>
      </c>
      <c r="K515" s="26" t="s">
        <v>4029</v>
      </c>
    </row>
    <row r="516" ht="27" customHeight="1" spans="1:11">
      <c r="A516" s="23" t="s">
        <v>4032</v>
      </c>
      <c r="B516" s="25">
        <v>27900000</v>
      </c>
      <c r="C516" s="26" t="s">
        <v>4033</v>
      </c>
      <c r="D516" s="26" t="s">
        <v>3289</v>
      </c>
      <c r="E516" s="26" t="s">
        <v>3290</v>
      </c>
      <c r="F516" s="26" t="s">
        <v>4034</v>
      </c>
      <c r="G516" s="26" t="s">
        <v>3328</v>
      </c>
      <c r="H516" s="26" t="s">
        <v>4035</v>
      </c>
      <c r="I516" s="26" t="s">
        <v>3387</v>
      </c>
      <c r="J516" s="26" t="s">
        <v>3295</v>
      </c>
      <c r="K516" s="26" t="s">
        <v>4029</v>
      </c>
    </row>
    <row r="517" ht="27" customHeight="1" spans="1:11">
      <c r="A517" s="23" t="s">
        <v>4032</v>
      </c>
      <c r="B517" s="25">
        <v>27900000</v>
      </c>
      <c r="C517" s="26" t="s">
        <v>4033</v>
      </c>
      <c r="D517" s="26" t="s">
        <v>3289</v>
      </c>
      <c r="E517" s="26" t="s">
        <v>3302</v>
      </c>
      <c r="F517" s="26" t="s">
        <v>4036</v>
      </c>
      <c r="G517" s="26" t="s">
        <v>3328</v>
      </c>
      <c r="H517" s="26" t="s">
        <v>3318</v>
      </c>
      <c r="I517" s="26" t="s">
        <v>3300</v>
      </c>
      <c r="J517" s="26" t="s">
        <v>3295</v>
      </c>
      <c r="K517" s="26" t="s">
        <v>4037</v>
      </c>
    </row>
    <row r="518" ht="27" customHeight="1" spans="1:11">
      <c r="A518" s="23" t="s">
        <v>4032</v>
      </c>
      <c r="B518" s="25">
        <v>27900000</v>
      </c>
      <c r="C518" s="26" t="s">
        <v>4033</v>
      </c>
      <c r="D518" s="26" t="s">
        <v>3289</v>
      </c>
      <c r="E518" s="26" t="s">
        <v>3302</v>
      </c>
      <c r="F518" s="26" t="s">
        <v>4036</v>
      </c>
      <c r="G518" s="26" t="s">
        <v>3328</v>
      </c>
      <c r="H518" s="26" t="s">
        <v>3318</v>
      </c>
      <c r="I518" s="26" t="s">
        <v>3300</v>
      </c>
      <c r="J518" s="26" t="s">
        <v>3295</v>
      </c>
      <c r="K518" s="26" t="s">
        <v>4037</v>
      </c>
    </row>
    <row r="519" ht="27" customHeight="1" spans="1:11">
      <c r="A519" s="23" t="s">
        <v>4032</v>
      </c>
      <c r="B519" s="25">
        <v>27900000</v>
      </c>
      <c r="C519" s="26" t="s">
        <v>4033</v>
      </c>
      <c r="D519" s="26" t="s">
        <v>3289</v>
      </c>
      <c r="E519" s="26" t="s">
        <v>3302</v>
      </c>
      <c r="F519" s="26" t="s">
        <v>4036</v>
      </c>
      <c r="G519" s="26" t="s">
        <v>3328</v>
      </c>
      <c r="H519" s="26" t="s">
        <v>3318</v>
      </c>
      <c r="I519" s="26" t="s">
        <v>3300</v>
      </c>
      <c r="J519" s="26" t="s">
        <v>3295</v>
      </c>
      <c r="K519" s="26" t="s">
        <v>4037</v>
      </c>
    </row>
    <row r="520" ht="27" customHeight="1" spans="1:11">
      <c r="A520" s="23" t="s">
        <v>4032</v>
      </c>
      <c r="B520" s="25">
        <v>27900000</v>
      </c>
      <c r="C520" s="26" t="s">
        <v>4033</v>
      </c>
      <c r="D520" s="26" t="s">
        <v>3289</v>
      </c>
      <c r="E520" s="26" t="s">
        <v>3302</v>
      </c>
      <c r="F520" s="26" t="s">
        <v>4036</v>
      </c>
      <c r="G520" s="26" t="s">
        <v>3328</v>
      </c>
      <c r="H520" s="26" t="s">
        <v>3318</v>
      </c>
      <c r="I520" s="26" t="s">
        <v>3300</v>
      </c>
      <c r="J520" s="26" t="s">
        <v>3295</v>
      </c>
      <c r="K520" s="26" t="s">
        <v>4037</v>
      </c>
    </row>
    <row r="521" ht="27" customHeight="1" spans="1:11">
      <c r="A521" s="23" t="s">
        <v>4032</v>
      </c>
      <c r="B521" s="25">
        <v>27900000</v>
      </c>
      <c r="C521" s="26" t="s">
        <v>4033</v>
      </c>
      <c r="D521" s="26" t="s">
        <v>3289</v>
      </c>
      <c r="E521" s="26" t="s">
        <v>3302</v>
      </c>
      <c r="F521" s="26" t="s">
        <v>4036</v>
      </c>
      <c r="G521" s="26" t="s">
        <v>3328</v>
      </c>
      <c r="H521" s="26" t="s">
        <v>3318</v>
      </c>
      <c r="I521" s="26" t="s">
        <v>3300</v>
      </c>
      <c r="J521" s="26" t="s">
        <v>3295</v>
      </c>
      <c r="K521" s="26" t="s">
        <v>4037</v>
      </c>
    </row>
    <row r="522" ht="27" customHeight="1" spans="1:11">
      <c r="A522" s="23" t="s">
        <v>4032</v>
      </c>
      <c r="B522" s="25">
        <v>27900000</v>
      </c>
      <c r="C522" s="26" t="s">
        <v>4033</v>
      </c>
      <c r="D522" s="26" t="s">
        <v>3289</v>
      </c>
      <c r="E522" s="26" t="s">
        <v>3302</v>
      </c>
      <c r="F522" s="26" t="s">
        <v>4036</v>
      </c>
      <c r="G522" s="26" t="s">
        <v>3328</v>
      </c>
      <c r="H522" s="26" t="s">
        <v>3318</v>
      </c>
      <c r="I522" s="26" t="s">
        <v>3300</v>
      </c>
      <c r="J522" s="26" t="s">
        <v>3295</v>
      </c>
      <c r="K522" s="26" t="s">
        <v>4037</v>
      </c>
    </row>
    <row r="523" ht="27" customHeight="1" spans="1:11">
      <c r="A523" s="23" t="s">
        <v>4032</v>
      </c>
      <c r="B523" s="25">
        <v>27900000</v>
      </c>
      <c r="C523" s="26" t="s">
        <v>4033</v>
      </c>
      <c r="D523" s="26" t="s">
        <v>3289</v>
      </c>
      <c r="E523" s="26" t="s">
        <v>3302</v>
      </c>
      <c r="F523" s="26" t="s">
        <v>4036</v>
      </c>
      <c r="G523" s="26" t="s">
        <v>3328</v>
      </c>
      <c r="H523" s="26" t="s">
        <v>3318</v>
      </c>
      <c r="I523" s="26" t="s">
        <v>3300</v>
      </c>
      <c r="J523" s="26" t="s">
        <v>3295</v>
      </c>
      <c r="K523" s="26" t="s">
        <v>4037</v>
      </c>
    </row>
    <row r="524" ht="27" customHeight="1" spans="1:11">
      <c r="A524" s="23" t="s">
        <v>4032</v>
      </c>
      <c r="B524" s="25">
        <v>27900000</v>
      </c>
      <c r="C524" s="26" t="s">
        <v>4033</v>
      </c>
      <c r="D524" s="26" t="s">
        <v>3289</v>
      </c>
      <c r="E524" s="26" t="s">
        <v>3302</v>
      </c>
      <c r="F524" s="26" t="s">
        <v>4036</v>
      </c>
      <c r="G524" s="26" t="s">
        <v>3328</v>
      </c>
      <c r="H524" s="26" t="s">
        <v>3318</v>
      </c>
      <c r="I524" s="26" t="s">
        <v>3300</v>
      </c>
      <c r="J524" s="26" t="s">
        <v>3295</v>
      </c>
      <c r="K524" s="26" t="s">
        <v>4037</v>
      </c>
    </row>
    <row r="525" ht="27" customHeight="1" spans="1:11">
      <c r="A525" s="23" t="s">
        <v>4032</v>
      </c>
      <c r="B525" s="25">
        <v>27900000</v>
      </c>
      <c r="C525" s="26" t="s">
        <v>4033</v>
      </c>
      <c r="D525" s="26" t="s">
        <v>3305</v>
      </c>
      <c r="E525" s="26" t="s">
        <v>3306</v>
      </c>
      <c r="F525" s="26" t="s">
        <v>4038</v>
      </c>
      <c r="G525" s="26" t="s">
        <v>3328</v>
      </c>
      <c r="H525" s="26" t="s">
        <v>4039</v>
      </c>
      <c r="I525" s="26"/>
      <c r="J525" s="26" t="s">
        <v>3321</v>
      </c>
      <c r="K525" s="26" t="s">
        <v>4040</v>
      </c>
    </row>
    <row r="526" ht="27" customHeight="1" spans="1:11">
      <c r="A526" s="23" t="s">
        <v>4032</v>
      </c>
      <c r="B526" s="25">
        <v>27900000</v>
      </c>
      <c r="C526" s="26" t="s">
        <v>4033</v>
      </c>
      <c r="D526" s="26" t="s">
        <v>3305</v>
      </c>
      <c r="E526" s="26" t="s">
        <v>3306</v>
      </c>
      <c r="F526" s="26" t="s">
        <v>4038</v>
      </c>
      <c r="G526" s="26" t="s">
        <v>3328</v>
      </c>
      <c r="H526" s="26" t="s">
        <v>4039</v>
      </c>
      <c r="I526" s="26"/>
      <c r="J526" s="26" t="s">
        <v>3321</v>
      </c>
      <c r="K526" s="26" t="s">
        <v>4040</v>
      </c>
    </row>
    <row r="527" ht="27" customHeight="1" spans="1:11">
      <c r="A527" s="23" t="s">
        <v>4032</v>
      </c>
      <c r="B527" s="25">
        <v>27900000</v>
      </c>
      <c r="C527" s="26" t="s">
        <v>4033</v>
      </c>
      <c r="D527" s="26" t="s">
        <v>3305</v>
      </c>
      <c r="E527" s="26" t="s">
        <v>3306</v>
      </c>
      <c r="F527" s="26" t="s">
        <v>4038</v>
      </c>
      <c r="G527" s="26" t="s">
        <v>3328</v>
      </c>
      <c r="H527" s="26" t="s">
        <v>4039</v>
      </c>
      <c r="I527" s="26"/>
      <c r="J527" s="26" t="s">
        <v>3321</v>
      </c>
      <c r="K527" s="26" t="s">
        <v>4040</v>
      </c>
    </row>
    <row r="528" ht="27" customHeight="1" spans="1:11">
      <c r="A528" s="23" t="s">
        <v>4032</v>
      </c>
      <c r="B528" s="25">
        <v>27900000</v>
      </c>
      <c r="C528" s="26" t="s">
        <v>4033</v>
      </c>
      <c r="D528" s="26" t="s">
        <v>3305</v>
      </c>
      <c r="E528" s="26" t="s">
        <v>3306</v>
      </c>
      <c r="F528" s="26" t="s">
        <v>4038</v>
      </c>
      <c r="G528" s="26" t="s">
        <v>3328</v>
      </c>
      <c r="H528" s="26" t="s">
        <v>4039</v>
      </c>
      <c r="I528" s="26"/>
      <c r="J528" s="26" t="s">
        <v>3321</v>
      </c>
      <c r="K528" s="26" t="s">
        <v>4040</v>
      </c>
    </row>
    <row r="529" ht="27" customHeight="1" spans="1:11">
      <c r="A529" s="23" t="s">
        <v>4032</v>
      </c>
      <c r="B529" s="25">
        <v>27900000</v>
      </c>
      <c r="C529" s="26" t="s">
        <v>4033</v>
      </c>
      <c r="D529" s="26" t="s">
        <v>3305</v>
      </c>
      <c r="E529" s="26" t="s">
        <v>3306</v>
      </c>
      <c r="F529" s="26" t="s">
        <v>4038</v>
      </c>
      <c r="G529" s="26" t="s">
        <v>3328</v>
      </c>
      <c r="H529" s="26" t="s">
        <v>4039</v>
      </c>
      <c r="I529" s="26"/>
      <c r="J529" s="26" t="s">
        <v>3321</v>
      </c>
      <c r="K529" s="26" t="s">
        <v>4040</v>
      </c>
    </row>
    <row r="530" ht="27" customHeight="1" spans="1:11">
      <c r="A530" s="23" t="s">
        <v>4032</v>
      </c>
      <c r="B530" s="25">
        <v>27900000</v>
      </c>
      <c r="C530" s="26" t="s">
        <v>4033</v>
      </c>
      <c r="D530" s="26" t="s">
        <v>3305</v>
      </c>
      <c r="E530" s="26" t="s">
        <v>3306</v>
      </c>
      <c r="F530" s="26" t="s">
        <v>4038</v>
      </c>
      <c r="G530" s="26" t="s">
        <v>3328</v>
      </c>
      <c r="H530" s="26" t="s">
        <v>4039</v>
      </c>
      <c r="I530" s="26"/>
      <c r="J530" s="26" t="s">
        <v>3321</v>
      </c>
      <c r="K530" s="26" t="s">
        <v>4040</v>
      </c>
    </row>
    <row r="531" ht="27" customHeight="1" spans="1:11">
      <c r="A531" s="23" t="s">
        <v>4032</v>
      </c>
      <c r="B531" s="25">
        <v>27900000</v>
      </c>
      <c r="C531" s="26" t="s">
        <v>4033</v>
      </c>
      <c r="D531" s="26" t="s">
        <v>3305</v>
      </c>
      <c r="E531" s="26" t="s">
        <v>3306</v>
      </c>
      <c r="F531" s="26" t="s">
        <v>4038</v>
      </c>
      <c r="G531" s="26" t="s">
        <v>3328</v>
      </c>
      <c r="H531" s="26" t="s">
        <v>4039</v>
      </c>
      <c r="I531" s="26"/>
      <c r="J531" s="26" t="s">
        <v>3321</v>
      </c>
      <c r="K531" s="26" t="s">
        <v>4040</v>
      </c>
    </row>
    <row r="532" ht="27" customHeight="1" spans="1:11">
      <c r="A532" s="23" t="s">
        <v>4032</v>
      </c>
      <c r="B532" s="25">
        <v>27900000</v>
      </c>
      <c r="C532" s="26" t="s">
        <v>4033</v>
      </c>
      <c r="D532" s="26" t="s">
        <v>3305</v>
      </c>
      <c r="E532" s="26" t="s">
        <v>3306</v>
      </c>
      <c r="F532" s="26" t="s">
        <v>4038</v>
      </c>
      <c r="G532" s="26" t="s">
        <v>3328</v>
      </c>
      <c r="H532" s="26" t="s">
        <v>4039</v>
      </c>
      <c r="I532" s="26"/>
      <c r="J532" s="26" t="s">
        <v>3321</v>
      </c>
      <c r="K532" s="26" t="s">
        <v>4040</v>
      </c>
    </row>
    <row r="533" ht="27" customHeight="1" spans="1:11">
      <c r="A533" s="23" t="s">
        <v>4032</v>
      </c>
      <c r="B533" s="25">
        <v>27900000</v>
      </c>
      <c r="C533" s="26" t="s">
        <v>4033</v>
      </c>
      <c r="D533" s="26" t="s">
        <v>3310</v>
      </c>
      <c r="E533" s="26" t="s">
        <v>3311</v>
      </c>
      <c r="F533" s="26" t="s">
        <v>3653</v>
      </c>
      <c r="G533" s="26" t="s">
        <v>3292</v>
      </c>
      <c r="H533" s="26" t="s">
        <v>3318</v>
      </c>
      <c r="I533" s="26" t="s">
        <v>3300</v>
      </c>
      <c r="J533" s="26" t="s">
        <v>3295</v>
      </c>
      <c r="K533" s="26" t="s">
        <v>3517</v>
      </c>
    </row>
    <row r="534" ht="27" customHeight="1" spans="1:11">
      <c r="A534" s="23" t="s">
        <v>4032</v>
      </c>
      <c r="B534" s="25">
        <v>27900000</v>
      </c>
      <c r="C534" s="26" t="s">
        <v>4033</v>
      </c>
      <c r="D534" s="26" t="s">
        <v>3310</v>
      </c>
      <c r="E534" s="26" t="s">
        <v>3311</v>
      </c>
      <c r="F534" s="26" t="s">
        <v>3653</v>
      </c>
      <c r="G534" s="26" t="s">
        <v>3292</v>
      </c>
      <c r="H534" s="26" t="s">
        <v>3318</v>
      </c>
      <c r="I534" s="26" t="s">
        <v>3300</v>
      </c>
      <c r="J534" s="26" t="s">
        <v>3295</v>
      </c>
      <c r="K534" s="26" t="s">
        <v>3517</v>
      </c>
    </row>
    <row r="535" ht="27" customHeight="1" spans="1:11">
      <c r="A535" s="23" t="s">
        <v>4032</v>
      </c>
      <c r="B535" s="25">
        <v>27900000</v>
      </c>
      <c r="C535" s="26" t="s">
        <v>4033</v>
      </c>
      <c r="D535" s="26" t="s">
        <v>3310</v>
      </c>
      <c r="E535" s="26" t="s">
        <v>3311</v>
      </c>
      <c r="F535" s="26" t="s">
        <v>3653</v>
      </c>
      <c r="G535" s="26" t="s">
        <v>3292</v>
      </c>
      <c r="H535" s="26" t="s">
        <v>3318</v>
      </c>
      <c r="I535" s="26" t="s">
        <v>3300</v>
      </c>
      <c r="J535" s="26" t="s">
        <v>3295</v>
      </c>
      <c r="K535" s="26" t="s">
        <v>3517</v>
      </c>
    </row>
    <row r="536" ht="27" customHeight="1" spans="1:11">
      <c r="A536" s="23" t="s">
        <v>4032</v>
      </c>
      <c r="B536" s="25">
        <v>27900000</v>
      </c>
      <c r="C536" s="26" t="s">
        <v>4033</v>
      </c>
      <c r="D536" s="26" t="s">
        <v>3310</v>
      </c>
      <c r="E536" s="26" t="s">
        <v>3311</v>
      </c>
      <c r="F536" s="26" t="s">
        <v>3653</v>
      </c>
      <c r="G536" s="26" t="s">
        <v>3292</v>
      </c>
      <c r="H536" s="26" t="s">
        <v>3318</v>
      </c>
      <c r="I536" s="26" t="s">
        <v>3300</v>
      </c>
      <c r="J536" s="26" t="s">
        <v>3295</v>
      </c>
      <c r="K536" s="26" t="s">
        <v>3517</v>
      </c>
    </row>
    <row r="537" ht="27" customHeight="1" spans="1:11">
      <c r="A537" s="23" t="s">
        <v>4032</v>
      </c>
      <c r="B537" s="25">
        <v>27900000</v>
      </c>
      <c r="C537" s="26" t="s">
        <v>4033</v>
      </c>
      <c r="D537" s="26" t="s">
        <v>3310</v>
      </c>
      <c r="E537" s="26" t="s">
        <v>3311</v>
      </c>
      <c r="F537" s="26" t="s">
        <v>3653</v>
      </c>
      <c r="G537" s="26" t="s">
        <v>3292</v>
      </c>
      <c r="H537" s="26" t="s">
        <v>3318</v>
      </c>
      <c r="I537" s="26" t="s">
        <v>3300</v>
      </c>
      <c r="J537" s="26" t="s">
        <v>3295</v>
      </c>
      <c r="K537" s="26" t="s">
        <v>3517</v>
      </c>
    </row>
    <row r="538" ht="27" customHeight="1" spans="1:11">
      <c r="A538" s="23" t="s">
        <v>4032</v>
      </c>
      <c r="B538" s="25">
        <v>27900000</v>
      </c>
      <c r="C538" s="26" t="s">
        <v>4033</v>
      </c>
      <c r="D538" s="26" t="s">
        <v>3310</v>
      </c>
      <c r="E538" s="26" t="s">
        <v>3311</v>
      </c>
      <c r="F538" s="26" t="s">
        <v>3653</v>
      </c>
      <c r="G538" s="26" t="s">
        <v>3292</v>
      </c>
      <c r="H538" s="26" t="s">
        <v>3318</v>
      </c>
      <c r="I538" s="26" t="s">
        <v>3300</v>
      </c>
      <c r="J538" s="26" t="s">
        <v>3295</v>
      </c>
      <c r="K538" s="26" t="s">
        <v>3517</v>
      </c>
    </row>
    <row r="539" ht="27" customHeight="1" spans="1:11">
      <c r="A539" s="23" t="s">
        <v>4032</v>
      </c>
      <c r="B539" s="25">
        <v>27900000</v>
      </c>
      <c r="C539" s="26" t="s">
        <v>4033</v>
      </c>
      <c r="D539" s="26" t="s">
        <v>3310</v>
      </c>
      <c r="E539" s="26" t="s">
        <v>3311</v>
      </c>
      <c r="F539" s="26" t="s">
        <v>3653</v>
      </c>
      <c r="G539" s="26" t="s">
        <v>3292</v>
      </c>
      <c r="H539" s="26" t="s">
        <v>3318</v>
      </c>
      <c r="I539" s="26" t="s">
        <v>3300</v>
      </c>
      <c r="J539" s="26" t="s">
        <v>3295</v>
      </c>
      <c r="K539" s="26" t="s">
        <v>3517</v>
      </c>
    </row>
    <row r="540" ht="27" customHeight="1" spans="1:11">
      <c r="A540" s="23" t="s">
        <v>4032</v>
      </c>
      <c r="B540" s="25">
        <v>27900000</v>
      </c>
      <c r="C540" s="26" t="s">
        <v>4033</v>
      </c>
      <c r="D540" s="26" t="s">
        <v>3310</v>
      </c>
      <c r="E540" s="26" t="s">
        <v>3311</v>
      </c>
      <c r="F540" s="26" t="s">
        <v>3653</v>
      </c>
      <c r="G540" s="26" t="s">
        <v>3292</v>
      </c>
      <c r="H540" s="26" t="s">
        <v>3318</v>
      </c>
      <c r="I540" s="26" t="s">
        <v>3300</v>
      </c>
      <c r="J540" s="26" t="s">
        <v>3295</v>
      </c>
      <c r="K540" s="26" t="s">
        <v>3517</v>
      </c>
    </row>
    <row r="541" ht="27" customHeight="1" spans="1:11">
      <c r="A541" s="23" t="s">
        <v>4041</v>
      </c>
      <c r="B541" s="25">
        <v>22350000</v>
      </c>
      <c r="C541" s="26" t="s">
        <v>4042</v>
      </c>
      <c r="D541" s="26" t="s">
        <v>3289</v>
      </c>
      <c r="E541" s="26" t="s">
        <v>3290</v>
      </c>
      <c r="F541" s="26" t="s">
        <v>4043</v>
      </c>
      <c r="G541" s="26" t="s">
        <v>3292</v>
      </c>
      <c r="H541" s="26" t="s">
        <v>3420</v>
      </c>
      <c r="I541" s="26" t="s">
        <v>3387</v>
      </c>
      <c r="J541" s="26" t="s">
        <v>3295</v>
      </c>
      <c r="K541" s="26" t="s">
        <v>4044</v>
      </c>
    </row>
    <row r="542" ht="27" customHeight="1" spans="1:11">
      <c r="A542" s="23" t="s">
        <v>4041</v>
      </c>
      <c r="B542" s="25">
        <v>22350000</v>
      </c>
      <c r="C542" s="26" t="s">
        <v>4042</v>
      </c>
      <c r="D542" s="26" t="s">
        <v>3289</v>
      </c>
      <c r="E542" s="26" t="s">
        <v>3290</v>
      </c>
      <c r="F542" s="26" t="s">
        <v>4045</v>
      </c>
      <c r="G542" s="26" t="s">
        <v>3292</v>
      </c>
      <c r="H542" s="26" t="s">
        <v>4046</v>
      </c>
      <c r="I542" s="26" t="s">
        <v>3387</v>
      </c>
      <c r="J542" s="26" t="s">
        <v>3295</v>
      </c>
      <c r="K542" s="26" t="s">
        <v>4044</v>
      </c>
    </row>
    <row r="543" ht="27" customHeight="1" spans="1:11">
      <c r="A543" s="23" t="s">
        <v>4041</v>
      </c>
      <c r="B543" s="25">
        <v>22350000</v>
      </c>
      <c r="C543" s="26" t="s">
        <v>4042</v>
      </c>
      <c r="D543" s="26" t="s">
        <v>3289</v>
      </c>
      <c r="E543" s="26" t="s">
        <v>3290</v>
      </c>
      <c r="F543" s="26" t="s">
        <v>4047</v>
      </c>
      <c r="G543" s="26" t="s">
        <v>3292</v>
      </c>
      <c r="H543" s="26" t="s">
        <v>4048</v>
      </c>
      <c r="I543" s="26" t="s">
        <v>3387</v>
      </c>
      <c r="J543" s="26" t="s">
        <v>3295</v>
      </c>
      <c r="K543" s="26" t="s">
        <v>4044</v>
      </c>
    </row>
    <row r="544" ht="27" customHeight="1" spans="1:11">
      <c r="A544" s="23" t="s">
        <v>4041</v>
      </c>
      <c r="B544" s="25">
        <v>22350000</v>
      </c>
      <c r="C544" s="26" t="s">
        <v>4042</v>
      </c>
      <c r="D544" s="26" t="s">
        <v>3289</v>
      </c>
      <c r="E544" s="26" t="s">
        <v>3297</v>
      </c>
      <c r="F544" s="26" t="s">
        <v>4049</v>
      </c>
      <c r="G544" s="26" t="s">
        <v>3292</v>
      </c>
      <c r="H544" s="26" t="s">
        <v>3318</v>
      </c>
      <c r="I544" s="26" t="s">
        <v>3300</v>
      </c>
      <c r="J544" s="26" t="s">
        <v>3295</v>
      </c>
      <c r="K544" s="26" t="s">
        <v>4050</v>
      </c>
    </row>
    <row r="545" ht="27" customHeight="1" spans="1:11">
      <c r="A545" s="23" t="s">
        <v>4041</v>
      </c>
      <c r="B545" s="25">
        <v>22350000</v>
      </c>
      <c r="C545" s="26" t="s">
        <v>4042</v>
      </c>
      <c r="D545" s="26" t="s">
        <v>3289</v>
      </c>
      <c r="E545" s="26" t="s">
        <v>3297</v>
      </c>
      <c r="F545" s="26" t="s">
        <v>4051</v>
      </c>
      <c r="G545" s="26" t="s">
        <v>3292</v>
      </c>
      <c r="H545" s="26" t="s">
        <v>3318</v>
      </c>
      <c r="I545" s="26" t="s">
        <v>3300</v>
      </c>
      <c r="J545" s="26" t="s">
        <v>3295</v>
      </c>
      <c r="K545" s="26" t="s">
        <v>4052</v>
      </c>
    </row>
    <row r="546" ht="27" customHeight="1" spans="1:11">
      <c r="A546" s="23" t="s">
        <v>4041</v>
      </c>
      <c r="B546" s="25">
        <v>22350000</v>
      </c>
      <c r="C546" s="26" t="s">
        <v>4042</v>
      </c>
      <c r="D546" s="26" t="s">
        <v>3289</v>
      </c>
      <c r="E546" s="26" t="s">
        <v>3302</v>
      </c>
      <c r="F546" s="26" t="s">
        <v>4053</v>
      </c>
      <c r="G546" s="26" t="s">
        <v>3292</v>
      </c>
      <c r="H546" s="26" t="s">
        <v>3318</v>
      </c>
      <c r="I546" s="26" t="s">
        <v>3300</v>
      </c>
      <c r="J546" s="26" t="s">
        <v>3295</v>
      </c>
      <c r="K546" s="26" t="s">
        <v>4037</v>
      </c>
    </row>
    <row r="547" ht="27" customHeight="1" spans="1:11">
      <c r="A547" s="23" t="s">
        <v>4041</v>
      </c>
      <c r="B547" s="25">
        <v>22350000</v>
      </c>
      <c r="C547" s="26" t="s">
        <v>4042</v>
      </c>
      <c r="D547" s="26" t="s">
        <v>3305</v>
      </c>
      <c r="E547" s="26" t="s">
        <v>3454</v>
      </c>
      <c r="F547" s="26" t="s">
        <v>4054</v>
      </c>
      <c r="G547" s="26" t="s">
        <v>3292</v>
      </c>
      <c r="H547" s="26" t="s">
        <v>4055</v>
      </c>
      <c r="I547" s="26" t="s">
        <v>3499</v>
      </c>
      <c r="J547" s="26" t="s">
        <v>3295</v>
      </c>
      <c r="K547" s="26" t="s">
        <v>4056</v>
      </c>
    </row>
    <row r="548" ht="27" customHeight="1" spans="1:11">
      <c r="A548" s="23" t="s">
        <v>4041</v>
      </c>
      <c r="B548" s="25">
        <v>22350000</v>
      </c>
      <c r="C548" s="26" t="s">
        <v>4042</v>
      </c>
      <c r="D548" s="26" t="s">
        <v>3310</v>
      </c>
      <c r="E548" s="26" t="s">
        <v>3311</v>
      </c>
      <c r="F548" s="26" t="s">
        <v>3653</v>
      </c>
      <c r="G548" s="26" t="s">
        <v>3292</v>
      </c>
      <c r="H548" s="26" t="s">
        <v>3318</v>
      </c>
      <c r="I548" s="26" t="s">
        <v>3300</v>
      </c>
      <c r="J548" s="26" t="s">
        <v>3295</v>
      </c>
      <c r="K548" s="26" t="s">
        <v>3517</v>
      </c>
    </row>
    <row r="549" ht="27" customHeight="1" spans="1:11">
      <c r="A549" s="24" t="s">
        <v>3268</v>
      </c>
      <c r="B549" s="23"/>
      <c r="C549" s="23"/>
      <c r="D549" s="23"/>
      <c r="E549" s="23"/>
      <c r="F549" s="23"/>
      <c r="G549" s="23"/>
      <c r="H549" s="23"/>
      <c r="I549" s="23"/>
      <c r="J549" s="23"/>
      <c r="K549" s="23"/>
    </row>
    <row r="550" ht="27" customHeight="1" spans="1:11">
      <c r="A550" s="27" t="s">
        <v>3268</v>
      </c>
      <c r="B550" s="23"/>
      <c r="C550" s="23"/>
      <c r="D550" s="23"/>
      <c r="E550" s="23"/>
      <c r="F550" s="23"/>
      <c r="G550" s="23"/>
      <c r="H550" s="23"/>
      <c r="I550" s="23"/>
      <c r="J550" s="23"/>
      <c r="K550" s="23"/>
    </row>
    <row r="551" ht="27" customHeight="1" spans="1:11">
      <c r="A551" s="23" t="s">
        <v>4057</v>
      </c>
      <c r="B551" s="25">
        <v>5000000</v>
      </c>
      <c r="C551" s="26" t="s">
        <v>4058</v>
      </c>
      <c r="D551" s="26" t="s">
        <v>3289</v>
      </c>
      <c r="E551" s="26" t="s">
        <v>3297</v>
      </c>
      <c r="F551" s="26" t="s">
        <v>4059</v>
      </c>
      <c r="G551" s="26" t="s">
        <v>3292</v>
      </c>
      <c r="H551" s="26" t="s">
        <v>3476</v>
      </c>
      <c r="I551" s="26" t="s">
        <v>3300</v>
      </c>
      <c r="J551" s="26" t="s">
        <v>3295</v>
      </c>
      <c r="K551" s="26" t="s">
        <v>4060</v>
      </c>
    </row>
    <row r="552" ht="27" customHeight="1" spans="1:11">
      <c r="A552" s="23" t="s">
        <v>4057</v>
      </c>
      <c r="B552" s="25">
        <v>5000000</v>
      </c>
      <c r="C552" s="26" t="s">
        <v>4058</v>
      </c>
      <c r="D552" s="26" t="s">
        <v>3305</v>
      </c>
      <c r="E552" s="26" t="s">
        <v>3306</v>
      </c>
      <c r="F552" s="26" t="s">
        <v>4061</v>
      </c>
      <c r="G552" s="26" t="s">
        <v>3292</v>
      </c>
      <c r="H552" s="26" t="s">
        <v>3476</v>
      </c>
      <c r="I552" s="26" t="s">
        <v>3300</v>
      </c>
      <c r="J552" s="26" t="s">
        <v>3295</v>
      </c>
      <c r="K552" s="26" t="s">
        <v>4062</v>
      </c>
    </row>
    <row r="553" ht="27" customHeight="1" spans="1:11">
      <c r="A553" s="23" t="s">
        <v>4057</v>
      </c>
      <c r="B553" s="25">
        <v>5000000</v>
      </c>
      <c r="C553" s="26" t="s">
        <v>4058</v>
      </c>
      <c r="D553" s="26" t="s">
        <v>3310</v>
      </c>
      <c r="E553" s="26" t="s">
        <v>3311</v>
      </c>
      <c r="F553" s="26" t="s">
        <v>4063</v>
      </c>
      <c r="G553" s="26" t="s">
        <v>3292</v>
      </c>
      <c r="H553" s="26" t="s">
        <v>3476</v>
      </c>
      <c r="I553" s="26" t="s">
        <v>3300</v>
      </c>
      <c r="J553" s="26" t="s">
        <v>3295</v>
      </c>
      <c r="K553" s="26" t="s">
        <v>4064</v>
      </c>
    </row>
    <row r="554" ht="27" customHeight="1" spans="1:11">
      <c r="A554" s="23" t="s">
        <v>4065</v>
      </c>
      <c r="B554" s="25">
        <v>10000000</v>
      </c>
      <c r="C554" s="26" t="s">
        <v>4066</v>
      </c>
      <c r="D554" s="26" t="s">
        <v>3289</v>
      </c>
      <c r="E554" s="26" t="s">
        <v>3297</v>
      </c>
      <c r="F554" s="26" t="s">
        <v>4067</v>
      </c>
      <c r="G554" s="26" t="s">
        <v>3292</v>
      </c>
      <c r="H554" s="26" t="s">
        <v>3299</v>
      </c>
      <c r="I554" s="26" t="s">
        <v>3300</v>
      </c>
      <c r="J554" s="26" t="s">
        <v>3295</v>
      </c>
      <c r="K554" s="26" t="s">
        <v>4068</v>
      </c>
    </row>
    <row r="555" ht="27" customHeight="1" spans="1:11">
      <c r="A555" s="23" t="s">
        <v>4065</v>
      </c>
      <c r="B555" s="25">
        <v>10000000</v>
      </c>
      <c r="C555" s="26" t="s">
        <v>4066</v>
      </c>
      <c r="D555" s="26" t="s">
        <v>3305</v>
      </c>
      <c r="E555" s="26" t="s">
        <v>3366</v>
      </c>
      <c r="F555" s="26" t="s">
        <v>4069</v>
      </c>
      <c r="G555" s="26" t="s">
        <v>3328</v>
      </c>
      <c r="H555" s="26" t="s">
        <v>4070</v>
      </c>
      <c r="I555" s="26" t="s">
        <v>3300</v>
      </c>
      <c r="J555" s="26" t="s">
        <v>3295</v>
      </c>
      <c r="K555" s="26" t="s">
        <v>4069</v>
      </c>
    </row>
    <row r="556" ht="27" customHeight="1" spans="1:11">
      <c r="A556" s="23" t="s">
        <v>4065</v>
      </c>
      <c r="B556" s="25">
        <v>10000000</v>
      </c>
      <c r="C556" s="26" t="s">
        <v>4066</v>
      </c>
      <c r="D556" s="26" t="s">
        <v>3310</v>
      </c>
      <c r="E556" s="26" t="s">
        <v>3311</v>
      </c>
      <c r="F556" s="26" t="s">
        <v>4071</v>
      </c>
      <c r="G556" s="26" t="s">
        <v>3292</v>
      </c>
      <c r="H556" s="26" t="s">
        <v>3476</v>
      </c>
      <c r="I556" s="26" t="s">
        <v>3300</v>
      </c>
      <c r="J556" s="26" t="s">
        <v>3295</v>
      </c>
      <c r="K556" s="26" t="s">
        <v>4072</v>
      </c>
    </row>
    <row r="557" ht="27" customHeight="1" spans="1:11">
      <c r="A557" s="27" t="s">
        <v>4073</v>
      </c>
      <c r="B557" s="23"/>
      <c r="C557" s="23"/>
      <c r="D557" s="23"/>
      <c r="E557" s="23"/>
      <c r="F557" s="23"/>
      <c r="G557" s="23"/>
      <c r="H557" s="23"/>
      <c r="I557" s="23"/>
      <c r="J557" s="23"/>
      <c r="K557" s="23"/>
    </row>
    <row r="558" ht="27" customHeight="1" spans="1:11">
      <c r="A558" s="23" t="s">
        <v>4074</v>
      </c>
      <c r="B558" s="25">
        <v>9500000</v>
      </c>
      <c r="C558" s="26" t="s">
        <v>4075</v>
      </c>
      <c r="D558" s="26" t="s">
        <v>3289</v>
      </c>
      <c r="E558" s="26" t="s">
        <v>3290</v>
      </c>
      <c r="F558" s="26" t="s">
        <v>4076</v>
      </c>
      <c r="G558" s="26" t="s">
        <v>3328</v>
      </c>
      <c r="H558" s="26" t="s">
        <v>4077</v>
      </c>
      <c r="I558" s="26" t="s">
        <v>3300</v>
      </c>
      <c r="J558" s="26" t="s">
        <v>3321</v>
      </c>
      <c r="K558" s="26" t="s">
        <v>4076</v>
      </c>
    </row>
    <row r="559" ht="27" customHeight="1" spans="1:11">
      <c r="A559" s="23" t="s">
        <v>4074</v>
      </c>
      <c r="B559" s="25">
        <v>9500000</v>
      </c>
      <c r="C559" s="26" t="s">
        <v>4075</v>
      </c>
      <c r="D559" s="26" t="s">
        <v>3305</v>
      </c>
      <c r="E559" s="26" t="s">
        <v>3366</v>
      </c>
      <c r="F559" s="26" t="s">
        <v>4078</v>
      </c>
      <c r="G559" s="26" t="s">
        <v>3328</v>
      </c>
      <c r="H559" s="26" t="s">
        <v>4079</v>
      </c>
      <c r="I559" s="26" t="s">
        <v>3300</v>
      </c>
      <c r="J559" s="26" t="s">
        <v>3321</v>
      </c>
      <c r="K559" s="26" t="s">
        <v>4078</v>
      </c>
    </row>
    <row r="560" ht="27" customHeight="1" spans="1:11">
      <c r="A560" s="23" t="s">
        <v>4074</v>
      </c>
      <c r="B560" s="25">
        <v>9500000</v>
      </c>
      <c r="C560" s="26" t="s">
        <v>4075</v>
      </c>
      <c r="D560" s="26" t="s">
        <v>3310</v>
      </c>
      <c r="E560" s="26" t="s">
        <v>3311</v>
      </c>
      <c r="F560" s="26" t="s">
        <v>4080</v>
      </c>
      <c r="G560" s="26" t="s">
        <v>3292</v>
      </c>
      <c r="H560" s="26" t="s">
        <v>4077</v>
      </c>
      <c r="I560" s="26" t="s">
        <v>3300</v>
      </c>
      <c r="J560" s="26" t="s">
        <v>3321</v>
      </c>
      <c r="K560" s="26" t="s">
        <v>4080</v>
      </c>
    </row>
    <row r="561" ht="27" customHeight="1" spans="1:11">
      <c r="A561" s="27" t="s">
        <v>4081</v>
      </c>
      <c r="B561" s="23"/>
      <c r="C561" s="23"/>
      <c r="D561" s="23"/>
      <c r="E561" s="23"/>
      <c r="F561" s="23"/>
      <c r="G561" s="23"/>
      <c r="H561" s="23"/>
      <c r="I561" s="23"/>
      <c r="J561" s="23"/>
      <c r="K561" s="23"/>
    </row>
    <row r="562" ht="27" customHeight="1" spans="1:11">
      <c r="A562" s="23" t="s">
        <v>4082</v>
      </c>
      <c r="B562" s="25">
        <v>28000000</v>
      </c>
      <c r="C562" s="26" t="s">
        <v>4083</v>
      </c>
      <c r="D562" s="26" t="s">
        <v>3289</v>
      </c>
      <c r="E562" s="26" t="s">
        <v>3297</v>
      </c>
      <c r="F562" s="26" t="s">
        <v>4084</v>
      </c>
      <c r="G562" s="26" t="s">
        <v>3292</v>
      </c>
      <c r="H562" s="26" t="s">
        <v>3318</v>
      </c>
      <c r="I562" s="26" t="s">
        <v>3300</v>
      </c>
      <c r="J562" s="26" t="s">
        <v>3295</v>
      </c>
      <c r="K562" s="26" t="s">
        <v>4084</v>
      </c>
    </row>
    <row r="563" ht="27" customHeight="1" spans="1:11">
      <c r="A563" s="23" t="s">
        <v>4082</v>
      </c>
      <c r="B563" s="25">
        <v>28000000</v>
      </c>
      <c r="C563" s="26" t="s">
        <v>4083</v>
      </c>
      <c r="D563" s="26" t="s">
        <v>3305</v>
      </c>
      <c r="E563" s="26" t="s">
        <v>3366</v>
      </c>
      <c r="F563" s="26" t="s">
        <v>4084</v>
      </c>
      <c r="G563" s="26" t="s">
        <v>3328</v>
      </c>
      <c r="H563" s="26" t="s">
        <v>3299</v>
      </c>
      <c r="I563" s="26" t="s">
        <v>3300</v>
      </c>
      <c r="J563" s="26" t="s">
        <v>3321</v>
      </c>
      <c r="K563" s="26" t="s">
        <v>4084</v>
      </c>
    </row>
    <row r="564" ht="27" customHeight="1" spans="1:11">
      <c r="A564" s="23" t="s">
        <v>4082</v>
      </c>
      <c r="B564" s="25">
        <v>28000000</v>
      </c>
      <c r="C564" s="26" t="s">
        <v>4083</v>
      </c>
      <c r="D564" s="26" t="s">
        <v>3310</v>
      </c>
      <c r="E564" s="26" t="s">
        <v>3311</v>
      </c>
      <c r="F564" s="26" t="s">
        <v>4084</v>
      </c>
      <c r="G564" s="26" t="s">
        <v>3292</v>
      </c>
      <c r="H564" s="26" t="s">
        <v>3318</v>
      </c>
      <c r="I564" s="26" t="s">
        <v>3300</v>
      </c>
      <c r="J564" s="26" t="s">
        <v>3295</v>
      </c>
      <c r="K564" s="26" t="s">
        <v>4084</v>
      </c>
    </row>
    <row r="565" ht="27" customHeight="1" spans="1:11">
      <c r="A565" s="27" t="s">
        <v>4085</v>
      </c>
      <c r="B565" s="23"/>
      <c r="C565" s="23"/>
      <c r="D565" s="23"/>
      <c r="E565" s="23"/>
      <c r="F565" s="23"/>
      <c r="G565" s="23"/>
      <c r="H565" s="23"/>
      <c r="I565" s="23"/>
      <c r="J565" s="23"/>
      <c r="K565" s="23"/>
    </row>
    <row r="566" ht="27" customHeight="1" spans="1:11">
      <c r="A566" s="23" t="s">
        <v>4086</v>
      </c>
      <c r="B566" s="25">
        <v>140000000</v>
      </c>
      <c r="C566" s="26" t="s">
        <v>4087</v>
      </c>
      <c r="D566" s="26" t="s">
        <v>3289</v>
      </c>
      <c r="E566" s="26" t="s">
        <v>3290</v>
      </c>
      <c r="F566" s="26" t="s">
        <v>4088</v>
      </c>
      <c r="G566" s="26" t="s">
        <v>3292</v>
      </c>
      <c r="H566" s="26" t="s">
        <v>4089</v>
      </c>
      <c r="I566" s="26" t="s">
        <v>3387</v>
      </c>
      <c r="J566" s="26" t="s">
        <v>3295</v>
      </c>
      <c r="K566" s="26" t="s">
        <v>4090</v>
      </c>
    </row>
    <row r="567" ht="27" customHeight="1" spans="1:11">
      <c r="A567" s="23" t="s">
        <v>4086</v>
      </c>
      <c r="B567" s="25">
        <v>140000000</v>
      </c>
      <c r="C567" s="26" t="s">
        <v>4087</v>
      </c>
      <c r="D567" s="26" t="s">
        <v>3289</v>
      </c>
      <c r="E567" s="26" t="s">
        <v>3297</v>
      </c>
      <c r="F567" s="26" t="s">
        <v>4091</v>
      </c>
      <c r="G567" s="26" t="s">
        <v>3292</v>
      </c>
      <c r="H567" s="26" t="s">
        <v>3623</v>
      </c>
      <c r="I567" s="26" t="s">
        <v>3300</v>
      </c>
      <c r="J567" s="26" t="s">
        <v>3295</v>
      </c>
      <c r="K567" s="26" t="s">
        <v>4092</v>
      </c>
    </row>
    <row r="568" ht="27" customHeight="1" spans="1:11">
      <c r="A568" s="23" t="s">
        <v>4086</v>
      </c>
      <c r="B568" s="25">
        <v>140000000</v>
      </c>
      <c r="C568" s="26" t="s">
        <v>4087</v>
      </c>
      <c r="D568" s="26" t="s">
        <v>3305</v>
      </c>
      <c r="E568" s="26" t="s">
        <v>3306</v>
      </c>
      <c r="F568" s="26" t="s">
        <v>4093</v>
      </c>
      <c r="G568" s="26" t="s">
        <v>3292</v>
      </c>
      <c r="H568" s="26" t="s">
        <v>3308</v>
      </c>
      <c r="I568" s="26" t="s">
        <v>3300</v>
      </c>
      <c r="J568" s="26" t="s">
        <v>3295</v>
      </c>
      <c r="K568" s="26" t="s">
        <v>4094</v>
      </c>
    </row>
    <row r="569" ht="27" customHeight="1" spans="1:11">
      <c r="A569" s="23" t="s">
        <v>4086</v>
      </c>
      <c r="B569" s="25">
        <v>140000000</v>
      </c>
      <c r="C569" s="26" t="s">
        <v>4087</v>
      </c>
      <c r="D569" s="26" t="s">
        <v>3305</v>
      </c>
      <c r="E569" s="26" t="s">
        <v>3366</v>
      </c>
      <c r="F569" s="26" t="s">
        <v>4095</v>
      </c>
      <c r="G569" s="26" t="s">
        <v>3292</v>
      </c>
      <c r="H569" s="26" t="s">
        <v>3299</v>
      </c>
      <c r="I569" s="26" t="s">
        <v>3300</v>
      </c>
      <c r="J569" s="26" t="s">
        <v>3295</v>
      </c>
      <c r="K569" s="26" t="s">
        <v>4096</v>
      </c>
    </row>
    <row r="570" ht="27" customHeight="1" spans="1:11">
      <c r="A570" s="23" t="s">
        <v>4086</v>
      </c>
      <c r="B570" s="25">
        <v>140000000</v>
      </c>
      <c r="C570" s="26" t="s">
        <v>4087</v>
      </c>
      <c r="D570" s="26" t="s">
        <v>3310</v>
      </c>
      <c r="E570" s="26" t="s">
        <v>3311</v>
      </c>
      <c r="F570" s="26" t="s">
        <v>4097</v>
      </c>
      <c r="G570" s="26" t="s">
        <v>3292</v>
      </c>
      <c r="H570" s="26" t="s">
        <v>3308</v>
      </c>
      <c r="I570" s="26" t="s">
        <v>3300</v>
      </c>
      <c r="J570" s="26" t="s">
        <v>3295</v>
      </c>
      <c r="K570" s="26" t="s">
        <v>4098</v>
      </c>
    </row>
    <row r="571" ht="27" customHeight="1" spans="1:11">
      <c r="A571" s="23" t="s">
        <v>4099</v>
      </c>
      <c r="B571" s="25">
        <v>10000000</v>
      </c>
      <c r="C571" s="26" t="s">
        <v>4100</v>
      </c>
      <c r="D571" s="26" t="s">
        <v>3289</v>
      </c>
      <c r="E571" s="26" t="s">
        <v>3290</v>
      </c>
      <c r="F571" s="26" t="s">
        <v>4088</v>
      </c>
      <c r="G571" s="26" t="s">
        <v>3292</v>
      </c>
      <c r="H571" s="26" t="s">
        <v>4089</v>
      </c>
      <c r="I571" s="26" t="s">
        <v>3387</v>
      </c>
      <c r="J571" s="26" t="s">
        <v>3295</v>
      </c>
      <c r="K571" s="26" t="s">
        <v>4101</v>
      </c>
    </row>
    <row r="572" ht="27" customHeight="1" spans="1:11">
      <c r="A572" s="23" t="s">
        <v>4099</v>
      </c>
      <c r="B572" s="25">
        <v>10000000</v>
      </c>
      <c r="C572" s="26" t="s">
        <v>4100</v>
      </c>
      <c r="D572" s="26" t="s">
        <v>3289</v>
      </c>
      <c r="E572" s="26" t="s">
        <v>3297</v>
      </c>
      <c r="F572" s="26" t="s">
        <v>4091</v>
      </c>
      <c r="G572" s="26" t="s">
        <v>3292</v>
      </c>
      <c r="H572" s="26" t="s">
        <v>3623</v>
      </c>
      <c r="I572" s="26" t="s">
        <v>3300</v>
      </c>
      <c r="J572" s="26" t="s">
        <v>3295</v>
      </c>
      <c r="K572" s="26" t="s">
        <v>4092</v>
      </c>
    </row>
    <row r="573" ht="27" customHeight="1" spans="1:11">
      <c r="A573" s="23" t="s">
        <v>4099</v>
      </c>
      <c r="B573" s="25">
        <v>10000000</v>
      </c>
      <c r="C573" s="26" t="s">
        <v>4100</v>
      </c>
      <c r="D573" s="26" t="s">
        <v>3305</v>
      </c>
      <c r="E573" s="26" t="s">
        <v>3306</v>
      </c>
      <c r="F573" s="26" t="s">
        <v>4093</v>
      </c>
      <c r="G573" s="26" t="s">
        <v>3292</v>
      </c>
      <c r="H573" s="26" t="s">
        <v>3308</v>
      </c>
      <c r="I573" s="26" t="s">
        <v>3300</v>
      </c>
      <c r="J573" s="26" t="s">
        <v>3295</v>
      </c>
      <c r="K573" s="26" t="s">
        <v>4102</v>
      </c>
    </row>
    <row r="574" ht="27" customHeight="1" spans="1:11">
      <c r="A574" s="23" t="s">
        <v>4099</v>
      </c>
      <c r="B574" s="25">
        <v>10000000</v>
      </c>
      <c r="C574" s="26" t="s">
        <v>4100</v>
      </c>
      <c r="D574" s="26" t="s">
        <v>3305</v>
      </c>
      <c r="E574" s="26" t="s">
        <v>3366</v>
      </c>
      <c r="F574" s="26" t="s">
        <v>4095</v>
      </c>
      <c r="G574" s="26" t="s">
        <v>3328</v>
      </c>
      <c r="H574" s="26" t="s">
        <v>3299</v>
      </c>
      <c r="I574" s="26" t="s">
        <v>3300</v>
      </c>
      <c r="J574" s="26" t="s">
        <v>3295</v>
      </c>
      <c r="K574" s="26" t="s">
        <v>4096</v>
      </c>
    </row>
    <row r="575" ht="27" customHeight="1" spans="1:11">
      <c r="A575" s="23" t="s">
        <v>4099</v>
      </c>
      <c r="B575" s="25">
        <v>10000000</v>
      </c>
      <c r="C575" s="26" t="s">
        <v>4100</v>
      </c>
      <c r="D575" s="26" t="s">
        <v>3310</v>
      </c>
      <c r="E575" s="26" t="s">
        <v>3311</v>
      </c>
      <c r="F575" s="26" t="s">
        <v>4103</v>
      </c>
      <c r="G575" s="26" t="s">
        <v>3292</v>
      </c>
      <c r="H575" s="26" t="s">
        <v>3308</v>
      </c>
      <c r="I575" s="26" t="s">
        <v>3300</v>
      </c>
      <c r="J575" s="26" t="s">
        <v>3295</v>
      </c>
      <c r="K575" s="26" t="s">
        <v>4098</v>
      </c>
    </row>
    <row r="576" ht="27" customHeight="1" spans="1:11">
      <c r="A576" s="23" t="s">
        <v>4104</v>
      </c>
      <c r="B576" s="25">
        <v>160000000</v>
      </c>
      <c r="C576" s="26" t="s">
        <v>4105</v>
      </c>
      <c r="D576" s="26" t="s">
        <v>3289</v>
      </c>
      <c r="E576" s="26" t="s">
        <v>3290</v>
      </c>
      <c r="F576" s="26" t="s">
        <v>4088</v>
      </c>
      <c r="G576" s="26" t="s">
        <v>3292</v>
      </c>
      <c r="H576" s="26" t="s">
        <v>4089</v>
      </c>
      <c r="I576" s="26" t="s">
        <v>4106</v>
      </c>
      <c r="J576" s="26" t="s">
        <v>3295</v>
      </c>
      <c r="K576" s="26" t="s">
        <v>4107</v>
      </c>
    </row>
    <row r="577" ht="27" customHeight="1" spans="1:11">
      <c r="A577" s="23" t="s">
        <v>4104</v>
      </c>
      <c r="B577" s="25">
        <v>160000000</v>
      </c>
      <c r="C577" s="26" t="s">
        <v>4105</v>
      </c>
      <c r="D577" s="26" t="s">
        <v>3289</v>
      </c>
      <c r="E577" s="26" t="s">
        <v>3297</v>
      </c>
      <c r="F577" s="26" t="s">
        <v>4091</v>
      </c>
      <c r="G577" s="26" t="s">
        <v>3292</v>
      </c>
      <c r="H577" s="26" t="s">
        <v>3623</v>
      </c>
      <c r="I577" s="26" t="s">
        <v>3300</v>
      </c>
      <c r="J577" s="26" t="s">
        <v>3295</v>
      </c>
      <c r="K577" s="26" t="s">
        <v>4092</v>
      </c>
    </row>
    <row r="578" ht="27" customHeight="1" spans="1:11">
      <c r="A578" s="23" t="s">
        <v>4104</v>
      </c>
      <c r="B578" s="25">
        <v>160000000</v>
      </c>
      <c r="C578" s="26" t="s">
        <v>4105</v>
      </c>
      <c r="D578" s="26" t="s">
        <v>3305</v>
      </c>
      <c r="E578" s="26" t="s">
        <v>3306</v>
      </c>
      <c r="F578" s="26" t="s">
        <v>4093</v>
      </c>
      <c r="G578" s="26" t="s">
        <v>3292</v>
      </c>
      <c r="H578" s="26" t="s">
        <v>3308</v>
      </c>
      <c r="I578" s="26" t="s">
        <v>3300</v>
      </c>
      <c r="J578" s="26" t="s">
        <v>3295</v>
      </c>
      <c r="K578" s="26" t="s">
        <v>4094</v>
      </c>
    </row>
    <row r="579" ht="27" customHeight="1" spans="1:11">
      <c r="A579" s="23" t="s">
        <v>4104</v>
      </c>
      <c r="B579" s="25">
        <v>160000000</v>
      </c>
      <c r="C579" s="26" t="s">
        <v>4105</v>
      </c>
      <c r="D579" s="26" t="s">
        <v>3305</v>
      </c>
      <c r="E579" s="26" t="s">
        <v>3366</v>
      </c>
      <c r="F579" s="26" t="s">
        <v>4095</v>
      </c>
      <c r="G579" s="26" t="s">
        <v>3292</v>
      </c>
      <c r="H579" s="26" t="s">
        <v>3299</v>
      </c>
      <c r="I579" s="26" t="s">
        <v>3300</v>
      </c>
      <c r="J579" s="26" t="s">
        <v>3295</v>
      </c>
      <c r="K579" s="26" t="s">
        <v>4096</v>
      </c>
    </row>
    <row r="580" ht="27" customHeight="1" spans="1:11">
      <c r="A580" s="23" t="s">
        <v>4104</v>
      </c>
      <c r="B580" s="25">
        <v>160000000</v>
      </c>
      <c r="C580" s="26" t="s">
        <v>4105</v>
      </c>
      <c r="D580" s="26" t="s">
        <v>3310</v>
      </c>
      <c r="E580" s="26" t="s">
        <v>3311</v>
      </c>
      <c r="F580" s="26" t="s">
        <v>4103</v>
      </c>
      <c r="G580" s="26" t="s">
        <v>3292</v>
      </c>
      <c r="H580" s="26" t="s">
        <v>3308</v>
      </c>
      <c r="I580" s="26" t="s">
        <v>3300</v>
      </c>
      <c r="J580" s="26" t="s">
        <v>3295</v>
      </c>
      <c r="K580" s="26" t="s">
        <v>4108</v>
      </c>
    </row>
    <row r="581" ht="27" customHeight="1" spans="1:11">
      <c r="A581" s="27" t="s">
        <v>4109</v>
      </c>
      <c r="B581" s="23"/>
      <c r="C581" s="23"/>
      <c r="D581" s="23"/>
      <c r="E581" s="23"/>
      <c r="F581" s="23"/>
      <c r="G581" s="23"/>
      <c r="H581" s="23"/>
      <c r="I581" s="23"/>
      <c r="J581" s="23"/>
      <c r="K581" s="23"/>
    </row>
    <row r="582" ht="27" customHeight="1" spans="1:11">
      <c r="A582" s="23" t="s">
        <v>4110</v>
      </c>
      <c r="B582" s="25">
        <v>90000000</v>
      </c>
      <c r="C582" s="26" t="s">
        <v>4111</v>
      </c>
      <c r="D582" s="26" t="s">
        <v>3289</v>
      </c>
      <c r="E582" s="26" t="s">
        <v>3290</v>
      </c>
      <c r="F582" s="26" t="s">
        <v>4112</v>
      </c>
      <c r="G582" s="26" t="s">
        <v>3292</v>
      </c>
      <c r="H582" s="26" t="s">
        <v>4113</v>
      </c>
      <c r="I582" s="26" t="s">
        <v>3499</v>
      </c>
      <c r="J582" s="26" t="s">
        <v>3295</v>
      </c>
      <c r="K582" s="26" t="s">
        <v>4114</v>
      </c>
    </row>
    <row r="583" ht="27" customHeight="1" spans="1:11">
      <c r="A583" s="23" t="s">
        <v>4110</v>
      </c>
      <c r="B583" s="25">
        <v>90000000</v>
      </c>
      <c r="C583" s="26" t="s">
        <v>4111</v>
      </c>
      <c r="D583" s="26" t="s">
        <v>3289</v>
      </c>
      <c r="E583" s="26" t="s">
        <v>3297</v>
      </c>
      <c r="F583" s="26" t="s">
        <v>4115</v>
      </c>
      <c r="G583" s="26" t="s">
        <v>3328</v>
      </c>
      <c r="H583" s="26" t="s">
        <v>4116</v>
      </c>
      <c r="I583" s="26" t="s">
        <v>3365</v>
      </c>
      <c r="J583" s="26" t="s">
        <v>3321</v>
      </c>
      <c r="K583" s="26" t="s">
        <v>4117</v>
      </c>
    </row>
    <row r="584" ht="27" customHeight="1" spans="1:11">
      <c r="A584" s="23" t="s">
        <v>4110</v>
      </c>
      <c r="B584" s="25">
        <v>90000000</v>
      </c>
      <c r="C584" s="26" t="s">
        <v>4111</v>
      </c>
      <c r="D584" s="26" t="s">
        <v>3305</v>
      </c>
      <c r="E584" s="26" t="s">
        <v>3454</v>
      </c>
      <c r="F584" s="26" t="s">
        <v>4118</v>
      </c>
      <c r="G584" s="26" t="s">
        <v>3292</v>
      </c>
      <c r="H584" s="26" t="s">
        <v>3318</v>
      </c>
      <c r="I584" s="26" t="s">
        <v>3300</v>
      </c>
      <c r="J584" s="26" t="s">
        <v>3295</v>
      </c>
      <c r="K584" s="26" t="s">
        <v>4119</v>
      </c>
    </row>
    <row r="585" ht="27" customHeight="1" spans="1:11">
      <c r="A585" s="23" t="s">
        <v>4110</v>
      </c>
      <c r="B585" s="25">
        <v>90000000</v>
      </c>
      <c r="C585" s="26" t="s">
        <v>4111</v>
      </c>
      <c r="D585" s="26" t="s">
        <v>3310</v>
      </c>
      <c r="E585" s="26" t="s">
        <v>3311</v>
      </c>
      <c r="F585" s="26" t="s">
        <v>4120</v>
      </c>
      <c r="G585" s="26" t="s">
        <v>3292</v>
      </c>
      <c r="H585" s="26" t="s">
        <v>3318</v>
      </c>
      <c r="I585" s="26" t="s">
        <v>3300</v>
      </c>
      <c r="J585" s="26" t="s">
        <v>3295</v>
      </c>
      <c r="K585" s="26" t="s">
        <v>4121</v>
      </c>
    </row>
    <row r="586" ht="27" customHeight="1" spans="1:11">
      <c r="A586" s="27" t="s">
        <v>4122</v>
      </c>
      <c r="B586" s="23"/>
      <c r="C586" s="23"/>
      <c r="D586" s="23"/>
      <c r="E586" s="23"/>
      <c r="F586" s="23"/>
      <c r="G586" s="23"/>
      <c r="H586" s="23"/>
      <c r="I586" s="23"/>
      <c r="J586" s="23"/>
      <c r="K586" s="23"/>
    </row>
    <row r="587" ht="27" customHeight="1" spans="1:11">
      <c r="A587" s="23" t="s">
        <v>4123</v>
      </c>
      <c r="B587" s="25">
        <v>30000000</v>
      </c>
      <c r="C587" s="26" t="s">
        <v>4124</v>
      </c>
      <c r="D587" s="26" t="s">
        <v>3289</v>
      </c>
      <c r="E587" s="26" t="s">
        <v>3297</v>
      </c>
      <c r="F587" s="26" t="s">
        <v>4125</v>
      </c>
      <c r="G587" s="26"/>
      <c r="H587" s="26" t="s">
        <v>3359</v>
      </c>
      <c r="I587" s="26" t="s">
        <v>3300</v>
      </c>
      <c r="J587" s="26" t="s">
        <v>3295</v>
      </c>
      <c r="K587" s="26" t="s">
        <v>4126</v>
      </c>
    </row>
    <row r="588" ht="27" customHeight="1" spans="1:11">
      <c r="A588" s="23" t="s">
        <v>4123</v>
      </c>
      <c r="B588" s="25">
        <v>30000000</v>
      </c>
      <c r="C588" s="26" t="s">
        <v>4124</v>
      </c>
      <c r="D588" s="26" t="s">
        <v>3305</v>
      </c>
      <c r="E588" s="26" t="s">
        <v>3306</v>
      </c>
      <c r="F588" s="26" t="s">
        <v>4127</v>
      </c>
      <c r="G588" s="26"/>
      <c r="H588" s="26" t="s">
        <v>3359</v>
      </c>
      <c r="I588" s="26" t="s">
        <v>3300</v>
      </c>
      <c r="J588" s="26" t="s">
        <v>3295</v>
      </c>
      <c r="K588" s="26" t="s">
        <v>4126</v>
      </c>
    </row>
    <row r="589" ht="27" customHeight="1" spans="1:11">
      <c r="A589" s="23" t="s">
        <v>4123</v>
      </c>
      <c r="B589" s="25">
        <v>30000000</v>
      </c>
      <c r="C589" s="26" t="s">
        <v>4124</v>
      </c>
      <c r="D589" s="26" t="s">
        <v>3310</v>
      </c>
      <c r="E589" s="26" t="s">
        <v>3311</v>
      </c>
      <c r="F589" s="26" t="s">
        <v>4128</v>
      </c>
      <c r="G589" s="26"/>
      <c r="H589" s="26" t="s">
        <v>3359</v>
      </c>
      <c r="I589" s="26" t="s">
        <v>3300</v>
      </c>
      <c r="J589" s="26" t="s">
        <v>3295</v>
      </c>
      <c r="K589" s="26" t="s">
        <v>4126</v>
      </c>
    </row>
    <row r="590" ht="27" customHeight="1" spans="1:11">
      <c r="A590" s="27" t="s">
        <v>4129</v>
      </c>
      <c r="B590" s="23"/>
      <c r="C590" s="23"/>
      <c r="D590" s="23"/>
      <c r="E590" s="23"/>
      <c r="F590" s="23"/>
      <c r="G590" s="23"/>
      <c r="H590" s="23"/>
      <c r="I590" s="23"/>
      <c r="J590" s="23"/>
      <c r="K590" s="23"/>
    </row>
    <row r="591" ht="27" customHeight="1" spans="1:11">
      <c r="A591" s="23" t="s">
        <v>4130</v>
      </c>
      <c r="B591" s="25">
        <v>23000000</v>
      </c>
      <c r="C591" s="26" t="s">
        <v>4131</v>
      </c>
      <c r="D591" s="26" t="s">
        <v>3289</v>
      </c>
      <c r="E591" s="26" t="s">
        <v>3297</v>
      </c>
      <c r="F591" s="26" t="s">
        <v>4132</v>
      </c>
      <c r="G591" s="26"/>
      <c r="H591" s="26" t="s">
        <v>3359</v>
      </c>
      <c r="I591" s="26" t="s">
        <v>3300</v>
      </c>
      <c r="J591" s="26" t="s">
        <v>3295</v>
      </c>
      <c r="K591" s="26" t="s">
        <v>3500</v>
      </c>
    </row>
    <row r="592" ht="27" customHeight="1" spans="1:11">
      <c r="A592" s="23" t="s">
        <v>4130</v>
      </c>
      <c r="B592" s="25">
        <v>23000000</v>
      </c>
      <c r="C592" s="26" t="s">
        <v>4131</v>
      </c>
      <c r="D592" s="26" t="s">
        <v>3305</v>
      </c>
      <c r="E592" s="26" t="s">
        <v>3306</v>
      </c>
      <c r="F592" s="26" t="s">
        <v>4133</v>
      </c>
      <c r="G592" s="26"/>
      <c r="H592" s="26" t="s">
        <v>3359</v>
      </c>
      <c r="I592" s="26" t="s">
        <v>3300</v>
      </c>
      <c r="J592" s="26" t="s">
        <v>3295</v>
      </c>
      <c r="K592" s="26" t="s">
        <v>3500</v>
      </c>
    </row>
    <row r="593" ht="27" customHeight="1" spans="1:11">
      <c r="A593" s="23" t="s">
        <v>4130</v>
      </c>
      <c r="B593" s="25">
        <v>23000000</v>
      </c>
      <c r="C593" s="26" t="s">
        <v>4131</v>
      </c>
      <c r="D593" s="26" t="s">
        <v>3310</v>
      </c>
      <c r="E593" s="26" t="s">
        <v>3311</v>
      </c>
      <c r="F593" s="26" t="s">
        <v>4134</v>
      </c>
      <c r="G593" s="26"/>
      <c r="H593" s="26" t="s">
        <v>3359</v>
      </c>
      <c r="I593" s="26" t="s">
        <v>3300</v>
      </c>
      <c r="J593" s="26" t="s">
        <v>3295</v>
      </c>
      <c r="K593" s="26" t="s">
        <v>3500</v>
      </c>
    </row>
    <row r="594" ht="27" customHeight="1" spans="1:11">
      <c r="A594" s="27" t="s">
        <v>4135</v>
      </c>
      <c r="B594" s="23"/>
      <c r="C594" s="23"/>
      <c r="D594" s="23"/>
      <c r="E594" s="23"/>
      <c r="F594" s="23"/>
      <c r="G594" s="23"/>
      <c r="H594" s="23"/>
      <c r="I594" s="23"/>
      <c r="J594" s="23"/>
      <c r="K594" s="23"/>
    </row>
    <row r="595" ht="27" customHeight="1" spans="1:11">
      <c r="A595" s="23" t="s">
        <v>4136</v>
      </c>
      <c r="B595" s="25">
        <v>24000000</v>
      </c>
      <c r="C595" s="26" t="s">
        <v>4137</v>
      </c>
      <c r="D595" s="26" t="s">
        <v>3289</v>
      </c>
      <c r="E595" s="26" t="s">
        <v>3290</v>
      </c>
      <c r="F595" s="26" t="s">
        <v>3545</v>
      </c>
      <c r="G595" s="26" t="s">
        <v>3292</v>
      </c>
      <c r="H595" s="26" t="s">
        <v>3359</v>
      </c>
      <c r="I595" s="26" t="s">
        <v>3300</v>
      </c>
      <c r="J595" s="26" t="s">
        <v>3295</v>
      </c>
      <c r="K595" s="26" t="s">
        <v>4138</v>
      </c>
    </row>
    <row r="596" ht="27" customHeight="1" spans="1:11">
      <c r="A596" s="23" t="s">
        <v>4136</v>
      </c>
      <c r="B596" s="25">
        <v>24000000</v>
      </c>
      <c r="C596" s="26" t="s">
        <v>4137</v>
      </c>
      <c r="D596" s="26" t="s">
        <v>3305</v>
      </c>
      <c r="E596" s="26" t="s">
        <v>3306</v>
      </c>
      <c r="F596" s="26" t="s">
        <v>4139</v>
      </c>
      <c r="G596" s="26" t="s">
        <v>3292</v>
      </c>
      <c r="H596" s="26" t="s">
        <v>3359</v>
      </c>
      <c r="I596" s="26" t="s">
        <v>3300</v>
      </c>
      <c r="J596" s="26" t="s">
        <v>3295</v>
      </c>
      <c r="K596" s="26" t="s">
        <v>4138</v>
      </c>
    </row>
    <row r="597" ht="27" customHeight="1" spans="1:11">
      <c r="A597" s="23" t="s">
        <v>4136</v>
      </c>
      <c r="B597" s="25">
        <v>24000000</v>
      </c>
      <c r="C597" s="26" t="s">
        <v>4137</v>
      </c>
      <c r="D597" s="26" t="s">
        <v>3310</v>
      </c>
      <c r="E597" s="26" t="s">
        <v>3311</v>
      </c>
      <c r="F597" s="26" t="s">
        <v>3786</v>
      </c>
      <c r="G597" s="26" t="s">
        <v>3328</v>
      </c>
      <c r="H597" s="26" t="s">
        <v>3299</v>
      </c>
      <c r="I597" s="26" t="s">
        <v>3300</v>
      </c>
      <c r="J597" s="26" t="s">
        <v>3295</v>
      </c>
      <c r="K597" s="26" t="s">
        <v>4138</v>
      </c>
    </row>
    <row r="598" ht="27" customHeight="1" spans="1:11">
      <c r="A598" s="27" t="s">
        <v>4140</v>
      </c>
      <c r="B598" s="23"/>
      <c r="C598" s="23"/>
      <c r="D598" s="23"/>
      <c r="E598" s="23"/>
      <c r="F598" s="23"/>
      <c r="G598" s="23"/>
      <c r="H598" s="23"/>
      <c r="I598" s="23"/>
      <c r="J598" s="23"/>
      <c r="K598" s="23"/>
    </row>
    <row r="599" ht="27" customHeight="1" spans="1:11">
      <c r="A599" s="23" t="s">
        <v>4141</v>
      </c>
      <c r="B599" s="25">
        <v>20000000</v>
      </c>
      <c r="C599" s="26" t="s">
        <v>4142</v>
      </c>
      <c r="D599" s="26" t="s">
        <v>3289</v>
      </c>
      <c r="E599" s="26" t="s">
        <v>3297</v>
      </c>
      <c r="F599" s="26" t="s">
        <v>4143</v>
      </c>
      <c r="G599" s="26"/>
      <c r="H599" s="26" t="s">
        <v>3359</v>
      </c>
      <c r="I599" s="26" t="s">
        <v>3300</v>
      </c>
      <c r="J599" s="26" t="s">
        <v>3295</v>
      </c>
      <c r="K599" s="26" t="s">
        <v>4144</v>
      </c>
    </row>
    <row r="600" ht="27" customHeight="1" spans="1:11">
      <c r="A600" s="23" t="s">
        <v>4141</v>
      </c>
      <c r="B600" s="25">
        <v>20000000</v>
      </c>
      <c r="C600" s="26" t="s">
        <v>4142</v>
      </c>
      <c r="D600" s="26" t="s">
        <v>3305</v>
      </c>
      <c r="E600" s="26" t="s">
        <v>3306</v>
      </c>
      <c r="F600" s="26" t="s">
        <v>4145</v>
      </c>
      <c r="G600" s="26"/>
      <c r="H600" s="26" t="s">
        <v>3359</v>
      </c>
      <c r="I600" s="26" t="s">
        <v>3300</v>
      </c>
      <c r="J600" s="26" t="s">
        <v>3295</v>
      </c>
      <c r="K600" s="26" t="s">
        <v>4144</v>
      </c>
    </row>
    <row r="601" ht="27" customHeight="1" spans="1:11">
      <c r="A601" s="23" t="s">
        <v>4141</v>
      </c>
      <c r="B601" s="25">
        <v>20000000</v>
      </c>
      <c r="C601" s="26" t="s">
        <v>4142</v>
      </c>
      <c r="D601" s="26" t="s">
        <v>3310</v>
      </c>
      <c r="E601" s="26" t="s">
        <v>3311</v>
      </c>
      <c r="F601" s="26" t="s">
        <v>4146</v>
      </c>
      <c r="G601" s="26"/>
      <c r="H601" s="26" t="s">
        <v>3359</v>
      </c>
      <c r="I601" s="26" t="s">
        <v>3300</v>
      </c>
      <c r="J601" s="26" t="s">
        <v>3295</v>
      </c>
      <c r="K601" s="26" t="s">
        <v>4144</v>
      </c>
    </row>
    <row r="602" ht="27" customHeight="1" spans="1:11">
      <c r="A602" s="27" t="s">
        <v>4147</v>
      </c>
      <c r="B602" s="23"/>
      <c r="C602" s="23"/>
      <c r="D602" s="23"/>
      <c r="E602" s="23"/>
      <c r="F602" s="23"/>
      <c r="G602" s="23"/>
      <c r="H602" s="23"/>
      <c r="I602" s="23"/>
      <c r="J602" s="23"/>
      <c r="K602" s="23"/>
    </row>
    <row r="603" ht="27" customHeight="1" spans="1:11">
      <c r="A603" s="23" t="s">
        <v>4148</v>
      </c>
      <c r="B603" s="25">
        <v>35000000</v>
      </c>
      <c r="C603" s="26" t="s">
        <v>4149</v>
      </c>
      <c r="D603" s="26" t="s">
        <v>3289</v>
      </c>
      <c r="E603" s="26" t="s">
        <v>3290</v>
      </c>
      <c r="F603" s="26" t="s">
        <v>4150</v>
      </c>
      <c r="G603" s="26"/>
      <c r="H603" s="26" t="s">
        <v>3359</v>
      </c>
      <c r="I603" s="26" t="s">
        <v>3300</v>
      </c>
      <c r="J603" s="26" t="s">
        <v>3295</v>
      </c>
      <c r="K603" s="26" t="s">
        <v>4151</v>
      </c>
    </row>
    <row r="604" ht="27" customHeight="1" spans="1:11">
      <c r="A604" s="23" t="s">
        <v>4148</v>
      </c>
      <c r="B604" s="25">
        <v>35000000</v>
      </c>
      <c r="C604" s="26" t="s">
        <v>4149</v>
      </c>
      <c r="D604" s="26" t="s">
        <v>3305</v>
      </c>
      <c r="E604" s="26" t="s">
        <v>3306</v>
      </c>
      <c r="F604" s="26" t="s">
        <v>4152</v>
      </c>
      <c r="G604" s="26"/>
      <c r="H604" s="26" t="s">
        <v>3359</v>
      </c>
      <c r="I604" s="26" t="s">
        <v>3300</v>
      </c>
      <c r="J604" s="26" t="s">
        <v>3295</v>
      </c>
      <c r="K604" s="26" t="s">
        <v>4151</v>
      </c>
    </row>
    <row r="605" ht="27" customHeight="1" spans="1:11">
      <c r="A605" s="23" t="s">
        <v>4148</v>
      </c>
      <c r="B605" s="25">
        <v>35000000</v>
      </c>
      <c r="C605" s="26" t="s">
        <v>4149</v>
      </c>
      <c r="D605" s="26" t="s">
        <v>3310</v>
      </c>
      <c r="E605" s="26" t="s">
        <v>3311</v>
      </c>
      <c r="F605" s="26" t="s">
        <v>4153</v>
      </c>
      <c r="G605" s="26"/>
      <c r="H605" s="26" t="s">
        <v>3359</v>
      </c>
      <c r="I605" s="26" t="s">
        <v>3300</v>
      </c>
      <c r="J605" s="26" t="s">
        <v>3295</v>
      </c>
      <c r="K605" s="26" t="s">
        <v>4151</v>
      </c>
    </row>
    <row r="606" ht="27" customHeight="1" spans="1:11">
      <c r="A606" s="27" t="s">
        <v>4154</v>
      </c>
      <c r="B606" s="23"/>
      <c r="C606" s="23"/>
      <c r="D606" s="23"/>
      <c r="E606" s="23"/>
      <c r="F606" s="23"/>
      <c r="G606" s="23"/>
      <c r="H606" s="23"/>
      <c r="I606" s="23"/>
      <c r="J606" s="23"/>
      <c r="K606" s="23"/>
    </row>
    <row r="607" ht="27" customHeight="1" spans="1:11">
      <c r="A607" s="23" t="s">
        <v>4155</v>
      </c>
      <c r="B607" s="25">
        <v>20000000</v>
      </c>
      <c r="C607" s="26" t="s">
        <v>4156</v>
      </c>
      <c r="D607" s="26" t="s">
        <v>3289</v>
      </c>
      <c r="E607" s="26" t="s">
        <v>3290</v>
      </c>
      <c r="F607" s="26" t="s">
        <v>4157</v>
      </c>
      <c r="G607" s="26"/>
      <c r="H607" s="26" t="s">
        <v>3359</v>
      </c>
      <c r="I607" s="26" t="s">
        <v>3300</v>
      </c>
      <c r="J607" s="26" t="s">
        <v>3295</v>
      </c>
      <c r="K607" s="26" t="s">
        <v>4158</v>
      </c>
    </row>
    <row r="608" ht="27" customHeight="1" spans="1:11">
      <c r="A608" s="23" t="s">
        <v>4155</v>
      </c>
      <c r="B608" s="25">
        <v>20000000</v>
      </c>
      <c r="C608" s="26" t="s">
        <v>4156</v>
      </c>
      <c r="D608" s="26" t="s">
        <v>3305</v>
      </c>
      <c r="E608" s="26" t="s">
        <v>3306</v>
      </c>
      <c r="F608" s="26" t="s">
        <v>4159</v>
      </c>
      <c r="G608" s="26"/>
      <c r="H608" s="26" t="s">
        <v>3359</v>
      </c>
      <c r="I608" s="26" t="s">
        <v>3300</v>
      </c>
      <c r="J608" s="26" t="s">
        <v>3295</v>
      </c>
      <c r="K608" s="26" t="s">
        <v>4158</v>
      </c>
    </row>
    <row r="609" ht="27" customHeight="1" spans="1:11">
      <c r="A609" s="23" t="s">
        <v>4155</v>
      </c>
      <c r="B609" s="25">
        <v>20000000</v>
      </c>
      <c r="C609" s="26" t="s">
        <v>4156</v>
      </c>
      <c r="D609" s="26" t="s">
        <v>3310</v>
      </c>
      <c r="E609" s="26" t="s">
        <v>3311</v>
      </c>
      <c r="F609" s="26" t="s">
        <v>4160</v>
      </c>
      <c r="G609" s="26"/>
      <c r="H609" s="26" t="s">
        <v>3359</v>
      </c>
      <c r="I609" s="26" t="s">
        <v>3300</v>
      </c>
      <c r="J609" s="26" t="s">
        <v>3295</v>
      </c>
      <c r="K609" s="26" t="s">
        <v>4158</v>
      </c>
    </row>
    <row r="610" ht="27" customHeight="1" spans="1:11">
      <c r="A610" s="27" t="s">
        <v>4161</v>
      </c>
      <c r="B610" s="23"/>
      <c r="C610" s="23"/>
      <c r="D610" s="23"/>
      <c r="E610" s="23"/>
      <c r="F610" s="23"/>
      <c r="G610" s="23"/>
      <c r="H610" s="23"/>
      <c r="I610" s="23"/>
      <c r="J610" s="23"/>
      <c r="K610" s="23"/>
    </row>
    <row r="611" ht="27" customHeight="1" spans="1:11">
      <c r="A611" s="23" t="s">
        <v>4162</v>
      </c>
      <c r="B611" s="25">
        <v>20750000</v>
      </c>
      <c r="C611" s="26" t="s">
        <v>4163</v>
      </c>
      <c r="D611" s="26" t="s">
        <v>3289</v>
      </c>
      <c r="E611" s="26" t="s">
        <v>3297</v>
      </c>
      <c r="F611" s="26" t="s">
        <v>4164</v>
      </c>
      <c r="G611" s="26"/>
      <c r="H611" s="26" t="s">
        <v>3359</v>
      </c>
      <c r="I611" s="26" t="s">
        <v>3300</v>
      </c>
      <c r="J611" s="26" t="s">
        <v>3295</v>
      </c>
      <c r="K611" s="26" t="s">
        <v>4165</v>
      </c>
    </row>
    <row r="612" ht="27" customHeight="1" spans="1:11">
      <c r="A612" s="23" t="s">
        <v>4162</v>
      </c>
      <c r="B612" s="25">
        <v>20750000</v>
      </c>
      <c r="C612" s="26" t="s">
        <v>4163</v>
      </c>
      <c r="D612" s="26" t="s">
        <v>3305</v>
      </c>
      <c r="E612" s="26" t="s">
        <v>3306</v>
      </c>
      <c r="F612" s="26" t="s">
        <v>4166</v>
      </c>
      <c r="G612" s="26"/>
      <c r="H612" s="26" t="s">
        <v>3359</v>
      </c>
      <c r="I612" s="26" t="s">
        <v>3300</v>
      </c>
      <c r="J612" s="26" t="s">
        <v>3295</v>
      </c>
      <c r="K612" s="26" t="s">
        <v>4165</v>
      </c>
    </row>
    <row r="613" ht="27" customHeight="1" spans="1:11">
      <c r="A613" s="23" t="s">
        <v>4162</v>
      </c>
      <c r="B613" s="25">
        <v>20750000</v>
      </c>
      <c r="C613" s="26" t="s">
        <v>4163</v>
      </c>
      <c r="D613" s="26" t="s">
        <v>3310</v>
      </c>
      <c r="E613" s="26" t="s">
        <v>3311</v>
      </c>
      <c r="F613" s="26" t="s">
        <v>4167</v>
      </c>
      <c r="G613" s="26"/>
      <c r="H613" s="26" t="s">
        <v>3359</v>
      </c>
      <c r="I613" s="26" t="s">
        <v>3300</v>
      </c>
      <c r="J613" s="26" t="s">
        <v>3295</v>
      </c>
      <c r="K613" s="26" t="s">
        <v>4165</v>
      </c>
    </row>
    <row r="614" ht="27" customHeight="1" spans="1:11">
      <c r="A614" s="27" t="s">
        <v>4168</v>
      </c>
      <c r="B614" s="23"/>
      <c r="C614" s="23"/>
      <c r="D614" s="23"/>
      <c r="E614" s="23"/>
      <c r="F614" s="23"/>
      <c r="G614" s="23"/>
      <c r="H614" s="23"/>
      <c r="I614" s="23"/>
      <c r="J614" s="23"/>
      <c r="K614" s="23"/>
    </row>
    <row r="615" ht="27" customHeight="1" spans="1:11">
      <c r="A615" s="23" t="s">
        <v>4169</v>
      </c>
      <c r="B615" s="25">
        <v>20000000</v>
      </c>
      <c r="C615" s="26" t="s">
        <v>4170</v>
      </c>
      <c r="D615" s="26" t="s">
        <v>3289</v>
      </c>
      <c r="E615" s="26" t="s">
        <v>3290</v>
      </c>
      <c r="F615" s="26" t="s">
        <v>4171</v>
      </c>
      <c r="G615" s="26" t="s">
        <v>3328</v>
      </c>
      <c r="H615" s="26" t="s">
        <v>3299</v>
      </c>
      <c r="I615" s="26" t="s">
        <v>3300</v>
      </c>
      <c r="J615" s="26" t="s">
        <v>3295</v>
      </c>
      <c r="K615" s="26" t="s">
        <v>4172</v>
      </c>
    </row>
    <row r="616" ht="27" customHeight="1" spans="1:11">
      <c r="A616" s="23" t="s">
        <v>4169</v>
      </c>
      <c r="B616" s="25">
        <v>20000000</v>
      </c>
      <c r="C616" s="26" t="s">
        <v>4170</v>
      </c>
      <c r="D616" s="26" t="s">
        <v>3289</v>
      </c>
      <c r="E616" s="26" t="s">
        <v>3297</v>
      </c>
      <c r="F616" s="26" t="s">
        <v>4173</v>
      </c>
      <c r="G616" s="26" t="s">
        <v>3328</v>
      </c>
      <c r="H616" s="26" t="s">
        <v>3308</v>
      </c>
      <c r="I616" s="26" t="s">
        <v>3300</v>
      </c>
      <c r="J616" s="26" t="s">
        <v>3295</v>
      </c>
      <c r="K616" s="26" t="s">
        <v>4050</v>
      </c>
    </row>
    <row r="617" ht="27" customHeight="1" spans="1:11">
      <c r="A617" s="23" t="s">
        <v>4169</v>
      </c>
      <c r="B617" s="25">
        <v>20000000</v>
      </c>
      <c r="C617" s="26" t="s">
        <v>4170</v>
      </c>
      <c r="D617" s="26" t="s">
        <v>3305</v>
      </c>
      <c r="E617" s="26" t="s">
        <v>3454</v>
      </c>
      <c r="F617" s="26" t="s">
        <v>4054</v>
      </c>
      <c r="G617" s="26" t="s">
        <v>3292</v>
      </c>
      <c r="H617" s="26" t="s">
        <v>4174</v>
      </c>
      <c r="I617" s="26" t="s">
        <v>4175</v>
      </c>
      <c r="J617" s="26" t="s">
        <v>3295</v>
      </c>
      <c r="K617" s="26" t="s">
        <v>4056</v>
      </c>
    </row>
    <row r="618" ht="27" customHeight="1" spans="1:11">
      <c r="A618" s="23" t="s">
        <v>4169</v>
      </c>
      <c r="B618" s="25">
        <v>20000000</v>
      </c>
      <c r="C618" s="26" t="s">
        <v>4170</v>
      </c>
      <c r="D618" s="26" t="s">
        <v>3305</v>
      </c>
      <c r="E618" s="26" t="s">
        <v>3306</v>
      </c>
      <c r="F618" s="26" t="s">
        <v>4176</v>
      </c>
      <c r="G618" s="26" t="s">
        <v>3292</v>
      </c>
      <c r="H618" s="26" t="s">
        <v>3503</v>
      </c>
      <c r="I618" s="26" t="s">
        <v>3407</v>
      </c>
      <c r="J618" s="26" t="s">
        <v>3295</v>
      </c>
      <c r="K618" s="26" t="s">
        <v>4177</v>
      </c>
    </row>
    <row r="619" ht="27" customHeight="1" spans="1:11">
      <c r="A619" s="23" t="s">
        <v>4169</v>
      </c>
      <c r="B619" s="25">
        <v>20000000</v>
      </c>
      <c r="C619" s="26" t="s">
        <v>4170</v>
      </c>
      <c r="D619" s="26" t="s">
        <v>3310</v>
      </c>
      <c r="E619" s="26" t="s">
        <v>3311</v>
      </c>
      <c r="F619" s="26" t="s">
        <v>3653</v>
      </c>
      <c r="G619" s="26" t="s">
        <v>3292</v>
      </c>
      <c r="H619" s="26" t="s">
        <v>3318</v>
      </c>
      <c r="I619" s="26" t="s">
        <v>3300</v>
      </c>
      <c r="J619" s="26" t="s">
        <v>3295</v>
      </c>
      <c r="K619" s="26" t="s">
        <v>3517</v>
      </c>
    </row>
    <row r="620" ht="27" customHeight="1" spans="1:11">
      <c r="A620" s="27" t="s">
        <v>4178</v>
      </c>
      <c r="B620" s="23"/>
      <c r="C620" s="23"/>
      <c r="D620" s="23"/>
      <c r="E620" s="23"/>
      <c r="F620" s="23"/>
      <c r="G620" s="23"/>
      <c r="H620" s="23"/>
      <c r="I620" s="23"/>
      <c r="J620" s="23"/>
      <c r="K620" s="23"/>
    </row>
    <row r="621" ht="27" customHeight="1" spans="1:11">
      <c r="A621" s="23" t="s">
        <v>4179</v>
      </c>
      <c r="B621" s="25">
        <v>20000000</v>
      </c>
      <c r="C621" s="26" t="s">
        <v>4180</v>
      </c>
      <c r="D621" s="26" t="s">
        <v>3289</v>
      </c>
      <c r="E621" s="26" t="s">
        <v>3290</v>
      </c>
      <c r="F621" s="26" t="s">
        <v>3545</v>
      </c>
      <c r="G621" s="26" t="s">
        <v>3292</v>
      </c>
      <c r="H621" s="26" t="s">
        <v>4181</v>
      </c>
      <c r="I621" s="26" t="s">
        <v>3300</v>
      </c>
      <c r="J621" s="26" t="s">
        <v>3295</v>
      </c>
      <c r="K621" s="26" t="s">
        <v>4182</v>
      </c>
    </row>
    <row r="622" ht="27" customHeight="1" spans="1:11">
      <c r="A622" s="23" t="s">
        <v>4179</v>
      </c>
      <c r="B622" s="25">
        <v>20000000</v>
      </c>
      <c r="C622" s="26" t="s">
        <v>4180</v>
      </c>
      <c r="D622" s="26" t="s">
        <v>3305</v>
      </c>
      <c r="E622" s="26" t="s">
        <v>3306</v>
      </c>
      <c r="F622" s="26" t="s">
        <v>4139</v>
      </c>
      <c r="G622" s="26" t="s">
        <v>3292</v>
      </c>
      <c r="H622" s="26" t="s">
        <v>4183</v>
      </c>
      <c r="I622" s="26" t="s">
        <v>3300</v>
      </c>
      <c r="J622" s="26" t="s">
        <v>3295</v>
      </c>
      <c r="K622" s="26" t="s">
        <v>4182</v>
      </c>
    </row>
    <row r="623" ht="27" customHeight="1" spans="1:11">
      <c r="A623" s="23" t="s">
        <v>4179</v>
      </c>
      <c r="B623" s="25">
        <v>20000000</v>
      </c>
      <c r="C623" s="26" t="s">
        <v>4180</v>
      </c>
      <c r="D623" s="26" t="s">
        <v>3310</v>
      </c>
      <c r="E623" s="26" t="s">
        <v>3311</v>
      </c>
      <c r="F623" s="26" t="s">
        <v>3786</v>
      </c>
      <c r="G623" s="26" t="s">
        <v>3292</v>
      </c>
      <c r="H623" s="26" t="s">
        <v>4181</v>
      </c>
      <c r="I623" s="26" t="s">
        <v>3300</v>
      </c>
      <c r="J623" s="26" t="s">
        <v>3295</v>
      </c>
      <c r="K623" s="26" t="s">
        <v>4182</v>
      </c>
    </row>
    <row r="624" ht="27" customHeight="1" spans="1:11">
      <c r="A624" s="27" t="s">
        <v>4184</v>
      </c>
      <c r="B624" s="23"/>
      <c r="C624" s="23"/>
      <c r="D624" s="23"/>
      <c r="E624" s="23"/>
      <c r="F624" s="23"/>
      <c r="G624" s="23"/>
      <c r="H624" s="23"/>
      <c r="I624" s="23"/>
      <c r="J624" s="23"/>
      <c r="K624" s="23"/>
    </row>
    <row r="625" ht="27" customHeight="1" spans="1:11">
      <c r="A625" s="23" t="s">
        <v>4185</v>
      </c>
      <c r="B625" s="25">
        <v>15000000</v>
      </c>
      <c r="C625" s="26" t="s">
        <v>4186</v>
      </c>
      <c r="D625" s="26" t="s">
        <v>3289</v>
      </c>
      <c r="E625" s="26" t="s">
        <v>3290</v>
      </c>
      <c r="F625" s="26" t="s">
        <v>4187</v>
      </c>
      <c r="G625" s="26"/>
      <c r="H625" s="26" t="s">
        <v>3318</v>
      </c>
      <c r="I625" s="26" t="s">
        <v>3387</v>
      </c>
      <c r="J625" s="26" t="s">
        <v>3295</v>
      </c>
      <c r="K625" s="26" t="s">
        <v>4188</v>
      </c>
    </row>
    <row r="626" ht="27" customHeight="1" spans="1:11">
      <c r="A626" s="23" t="s">
        <v>4185</v>
      </c>
      <c r="B626" s="25">
        <v>15000000</v>
      </c>
      <c r="C626" s="26" t="s">
        <v>4189</v>
      </c>
      <c r="D626" s="26" t="s">
        <v>3289</v>
      </c>
      <c r="E626" s="26" t="s">
        <v>3290</v>
      </c>
      <c r="F626" s="26" t="s">
        <v>4190</v>
      </c>
      <c r="G626" s="26"/>
      <c r="H626" s="26" t="s">
        <v>4191</v>
      </c>
      <c r="I626" s="26" t="s">
        <v>3387</v>
      </c>
      <c r="J626" s="26" t="s">
        <v>3295</v>
      </c>
      <c r="K626" s="26" t="s">
        <v>4192</v>
      </c>
    </row>
    <row r="627" ht="27" customHeight="1" spans="1:11">
      <c r="A627" s="23" t="s">
        <v>4185</v>
      </c>
      <c r="B627" s="25">
        <v>15000000</v>
      </c>
      <c r="C627" s="26" t="s">
        <v>4189</v>
      </c>
      <c r="D627" s="26" t="s">
        <v>3289</v>
      </c>
      <c r="E627" s="26" t="s">
        <v>3290</v>
      </c>
      <c r="F627" s="26" t="s">
        <v>4193</v>
      </c>
      <c r="G627" s="26"/>
      <c r="H627" s="26" t="s">
        <v>4194</v>
      </c>
      <c r="I627" s="26" t="s">
        <v>3300</v>
      </c>
      <c r="J627" s="26" t="s">
        <v>3295</v>
      </c>
      <c r="K627" s="26" t="s">
        <v>4195</v>
      </c>
    </row>
    <row r="628" ht="27" customHeight="1" spans="1:11">
      <c r="A628" s="23" t="s">
        <v>4185</v>
      </c>
      <c r="B628" s="25">
        <v>15000000</v>
      </c>
      <c r="C628" s="26" t="s">
        <v>4189</v>
      </c>
      <c r="D628" s="26" t="s">
        <v>3289</v>
      </c>
      <c r="E628" s="26" t="s">
        <v>3290</v>
      </c>
      <c r="F628" s="26" t="s">
        <v>4196</v>
      </c>
      <c r="G628" s="26"/>
      <c r="H628" s="26" t="s">
        <v>4194</v>
      </c>
      <c r="I628" s="26" t="s">
        <v>3300</v>
      </c>
      <c r="J628" s="26" t="s">
        <v>3295</v>
      </c>
      <c r="K628" s="26" t="s">
        <v>4197</v>
      </c>
    </row>
    <row r="629" ht="27" customHeight="1" spans="1:11">
      <c r="A629" s="23" t="s">
        <v>4185</v>
      </c>
      <c r="B629" s="25">
        <v>15000000</v>
      </c>
      <c r="C629" s="26" t="s">
        <v>4189</v>
      </c>
      <c r="D629" s="26" t="s">
        <v>3289</v>
      </c>
      <c r="E629" s="26" t="s">
        <v>3290</v>
      </c>
      <c r="F629" s="26" t="s">
        <v>4198</v>
      </c>
      <c r="G629" s="26"/>
      <c r="H629" s="26" t="s">
        <v>4194</v>
      </c>
      <c r="I629" s="26" t="s">
        <v>3300</v>
      </c>
      <c r="J629" s="26" t="s">
        <v>3295</v>
      </c>
      <c r="K629" s="26" t="s">
        <v>4199</v>
      </c>
    </row>
    <row r="630" ht="27" customHeight="1" spans="1:11">
      <c r="A630" s="23" t="s">
        <v>4185</v>
      </c>
      <c r="B630" s="25">
        <v>15000000</v>
      </c>
      <c r="C630" s="26" t="s">
        <v>4189</v>
      </c>
      <c r="D630" s="26" t="s">
        <v>3305</v>
      </c>
      <c r="E630" s="26" t="s">
        <v>3306</v>
      </c>
      <c r="F630" s="26" t="s">
        <v>4200</v>
      </c>
      <c r="G630" s="26"/>
      <c r="H630" s="26" t="s">
        <v>4194</v>
      </c>
      <c r="I630" s="26" t="s">
        <v>3300</v>
      </c>
      <c r="J630" s="26" t="s">
        <v>3321</v>
      </c>
      <c r="K630" s="26" t="s">
        <v>4201</v>
      </c>
    </row>
    <row r="631" ht="27" customHeight="1" spans="1:11">
      <c r="A631" s="23" t="s">
        <v>4185</v>
      </c>
      <c r="B631" s="25">
        <v>15000000</v>
      </c>
      <c r="C631" s="26" t="s">
        <v>4189</v>
      </c>
      <c r="D631" s="26" t="s">
        <v>3310</v>
      </c>
      <c r="E631" s="26" t="s">
        <v>3311</v>
      </c>
      <c r="F631" s="26" t="s">
        <v>4202</v>
      </c>
      <c r="G631" s="26"/>
      <c r="H631" s="26" t="s">
        <v>3318</v>
      </c>
      <c r="I631" s="26" t="s">
        <v>3300</v>
      </c>
      <c r="J631" s="26" t="s">
        <v>3295</v>
      </c>
      <c r="K631" s="26" t="s">
        <v>4203</v>
      </c>
    </row>
    <row r="632" ht="27" customHeight="1" spans="1:11">
      <c r="A632" s="23" t="s">
        <v>4185</v>
      </c>
      <c r="B632" s="25">
        <v>15000000</v>
      </c>
      <c r="C632" s="26" t="s">
        <v>4189</v>
      </c>
      <c r="D632" s="26" t="s">
        <v>3310</v>
      </c>
      <c r="E632" s="26" t="s">
        <v>3311</v>
      </c>
      <c r="F632" s="26" t="s">
        <v>4204</v>
      </c>
      <c r="G632" s="26"/>
      <c r="H632" s="26" t="s">
        <v>3476</v>
      </c>
      <c r="I632" s="26" t="s">
        <v>3300</v>
      </c>
      <c r="J632" s="26" t="s">
        <v>3295</v>
      </c>
      <c r="K632" s="26" t="s">
        <v>4205</v>
      </c>
    </row>
    <row r="633" ht="27" customHeight="1" spans="1:11">
      <c r="A633" s="27" t="s">
        <v>4206</v>
      </c>
      <c r="B633" s="23"/>
      <c r="C633" s="23"/>
      <c r="D633" s="23"/>
      <c r="E633" s="23"/>
      <c r="F633" s="23"/>
      <c r="G633" s="23"/>
      <c r="H633" s="23"/>
      <c r="I633" s="23"/>
      <c r="J633" s="23"/>
      <c r="K633" s="23"/>
    </row>
    <row r="634" ht="27" customHeight="1" spans="1:11">
      <c r="A634" s="23" t="s">
        <v>4207</v>
      </c>
      <c r="B634" s="25">
        <v>20000000</v>
      </c>
      <c r="C634" s="26" t="s">
        <v>4208</v>
      </c>
      <c r="D634" s="26" t="s">
        <v>3289</v>
      </c>
      <c r="E634" s="26" t="s">
        <v>3290</v>
      </c>
      <c r="F634" s="26" t="s">
        <v>4209</v>
      </c>
      <c r="G634" s="26"/>
      <c r="H634" s="26" t="s">
        <v>4210</v>
      </c>
      <c r="I634" s="26" t="s">
        <v>3387</v>
      </c>
      <c r="J634" s="26" t="s">
        <v>3295</v>
      </c>
      <c r="K634" s="26" t="s">
        <v>4209</v>
      </c>
    </row>
    <row r="635" ht="27" customHeight="1" spans="1:11">
      <c r="A635" s="23" t="s">
        <v>4207</v>
      </c>
      <c r="B635" s="25">
        <v>20000000</v>
      </c>
      <c r="C635" s="26" t="s">
        <v>4208</v>
      </c>
      <c r="D635" s="26" t="s">
        <v>3305</v>
      </c>
      <c r="E635" s="26" t="s">
        <v>3306</v>
      </c>
      <c r="F635" s="26" t="s">
        <v>4211</v>
      </c>
      <c r="G635" s="26"/>
      <c r="H635" s="26" t="s">
        <v>4211</v>
      </c>
      <c r="I635" s="26" t="s">
        <v>3407</v>
      </c>
      <c r="J635" s="26" t="s">
        <v>3321</v>
      </c>
      <c r="K635" s="26" t="s">
        <v>4211</v>
      </c>
    </row>
    <row r="636" ht="27" customHeight="1" spans="1:11">
      <c r="A636" s="23" t="s">
        <v>4207</v>
      </c>
      <c r="B636" s="25">
        <v>20000000</v>
      </c>
      <c r="C636" s="26" t="s">
        <v>4208</v>
      </c>
      <c r="D636" s="26" t="s">
        <v>3310</v>
      </c>
      <c r="E636" s="26" t="s">
        <v>3311</v>
      </c>
      <c r="F636" s="26" t="s">
        <v>4212</v>
      </c>
      <c r="G636" s="26"/>
      <c r="H636" s="26" t="s">
        <v>3359</v>
      </c>
      <c r="I636" s="26" t="s">
        <v>3300</v>
      </c>
      <c r="J636" s="26" t="s">
        <v>3295</v>
      </c>
      <c r="K636" s="26" t="s">
        <v>4212</v>
      </c>
    </row>
    <row r="637" ht="27" customHeight="1" spans="1:11">
      <c r="A637" s="24" t="s">
        <v>4213</v>
      </c>
      <c r="B637" s="23"/>
      <c r="C637" s="23"/>
      <c r="D637" s="23"/>
      <c r="E637" s="23"/>
      <c r="F637" s="23"/>
      <c r="G637" s="23"/>
      <c r="H637" s="23"/>
      <c r="I637" s="23"/>
      <c r="J637" s="23"/>
      <c r="K637" s="23"/>
    </row>
    <row r="638" ht="27" customHeight="1" spans="1:11">
      <c r="A638" s="27" t="s">
        <v>4213</v>
      </c>
      <c r="B638" s="23"/>
      <c r="C638" s="23"/>
      <c r="D638" s="23"/>
      <c r="E638" s="23"/>
      <c r="F638" s="23"/>
      <c r="G638" s="23"/>
      <c r="H638" s="23"/>
      <c r="I638" s="23"/>
      <c r="J638" s="23"/>
      <c r="K638" s="23"/>
    </row>
    <row r="639" ht="27" customHeight="1" spans="1:11">
      <c r="A639" s="23" t="s">
        <v>4214</v>
      </c>
      <c r="B639" s="25">
        <v>111970000</v>
      </c>
      <c r="C639" s="26" t="s">
        <v>4215</v>
      </c>
      <c r="D639" s="26" t="s">
        <v>3289</v>
      </c>
      <c r="E639" s="26" t="s">
        <v>3290</v>
      </c>
      <c r="F639" s="26" t="s">
        <v>4034</v>
      </c>
      <c r="G639" s="26"/>
      <c r="H639" s="26" t="s">
        <v>4216</v>
      </c>
      <c r="I639" s="26" t="s">
        <v>3387</v>
      </c>
      <c r="J639" s="26" t="s">
        <v>3295</v>
      </c>
      <c r="K639" s="26" t="s">
        <v>4217</v>
      </c>
    </row>
    <row r="640" ht="27" customHeight="1" spans="1:11">
      <c r="A640" s="23" t="s">
        <v>4214</v>
      </c>
      <c r="B640" s="25">
        <v>111970000</v>
      </c>
      <c r="C640" s="26" t="s">
        <v>4215</v>
      </c>
      <c r="D640" s="26" t="s">
        <v>3289</v>
      </c>
      <c r="E640" s="26" t="s">
        <v>3297</v>
      </c>
      <c r="F640" s="26" t="s">
        <v>4049</v>
      </c>
      <c r="G640" s="26"/>
      <c r="H640" s="26" t="s">
        <v>3299</v>
      </c>
      <c r="I640" s="26" t="s">
        <v>3300</v>
      </c>
      <c r="J640" s="26" t="s">
        <v>3295</v>
      </c>
      <c r="K640" s="26" t="s">
        <v>4050</v>
      </c>
    </row>
    <row r="641" ht="27" customHeight="1" spans="1:11">
      <c r="A641" s="23" t="s">
        <v>4214</v>
      </c>
      <c r="B641" s="25">
        <v>111970000</v>
      </c>
      <c r="C641" s="26" t="s">
        <v>4215</v>
      </c>
      <c r="D641" s="26" t="s">
        <v>3289</v>
      </c>
      <c r="E641" s="26" t="s">
        <v>3297</v>
      </c>
      <c r="F641" s="26" t="s">
        <v>4218</v>
      </c>
      <c r="G641" s="26"/>
      <c r="H641" s="26" t="s">
        <v>3299</v>
      </c>
      <c r="I641" s="26" t="s">
        <v>3300</v>
      </c>
      <c r="J641" s="26" t="s">
        <v>3295</v>
      </c>
      <c r="K641" s="26" t="s">
        <v>4052</v>
      </c>
    </row>
    <row r="642" ht="27" customHeight="1" spans="1:11">
      <c r="A642" s="23" t="s">
        <v>4214</v>
      </c>
      <c r="B642" s="25">
        <v>111970000</v>
      </c>
      <c r="C642" s="26" t="s">
        <v>4215</v>
      </c>
      <c r="D642" s="26" t="s">
        <v>3289</v>
      </c>
      <c r="E642" s="26" t="s">
        <v>3297</v>
      </c>
      <c r="F642" s="26" t="s">
        <v>4219</v>
      </c>
      <c r="G642" s="26"/>
      <c r="H642" s="26" t="s">
        <v>3299</v>
      </c>
      <c r="I642" s="26" t="s">
        <v>3300</v>
      </c>
      <c r="J642" s="26" t="s">
        <v>3295</v>
      </c>
      <c r="K642" s="26" t="s">
        <v>4220</v>
      </c>
    </row>
    <row r="643" ht="27" customHeight="1" spans="1:11">
      <c r="A643" s="23" t="s">
        <v>4214</v>
      </c>
      <c r="B643" s="25">
        <v>111970000</v>
      </c>
      <c r="C643" s="26" t="s">
        <v>4215</v>
      </c>
      <c r="D643" s="26" t="s">
        <v>3289</v>
      </c>
      <c r="E643" s="26" t="s">
        <v>3297</v>
      </c>
      <c r="F643" s="26" t="s">
        <v>4221</v>
      </c>
      <c r="G643" s="26"/>
      <c r="H643" s="26" t="s">
        <v>3308</v>
      </c>
      <c r="I643" s="26" t="s">
        <v>3300</v>
      </c>
      <c r="J643" s="26" t="s">
        <v>3295</v>
      </c>
      <c r="K643" s="26" t="s">
        <v>4222</v>
      </c>
    </row>
    <row r="644" ht="27" customHeight="1" spans="1:11">
      <c r="A644" s="23" t="s">
        <v>4214</v>
      </c>
      <c r="B644" s="25">
        <v>111970000</v>
      </c>
      <c r="C644" s="26" t="s">
        <v>4215</v>
      </c>
      <c r="D644" s="26" t="s">
        <v>3289</v>
      </c>
      <c r="E644" s="26" t="s">
        <v>3302</v>
      </c>
      <c r="F644" s="26" t="s">
        <v>4036</v>
      </c>
      <c r="G644" s="26"/>
      <c r="H644" s="26" t="s">
        <v>3299</v>
      </c>
      <c r="I644" s="26" t="s">
        <v>3300</v>
      </c>
      <c r="J644" s="26" t="s">
        <v>3295</v>
      </c>
      <c r="K644" s="26" t="s">
        <v>4037</v>
      </c>
    </row>
    <row r="645" ht="27" customHeight="1" spans="1:11">
      <c r="A645" s="23" t="s">
        <v>4214</v>
      </c>
      <c r="B645" s="25">
        <v>111970000</v>
      </c>
      <c r="C645" s="26" t="s">
        <v>4215</v>
      </c>
      <c r="D645" s="26" t="s">
        <v>3305</v>
      </c>
      <c r="E645" s="26" t="s">
        <v>3306</v>
      </c>
      <c r="F645" s="26" t="s">
        <v>3514</v>
      </c>
      <c r="G645" s="26"/>
      <c r="H645" s="26" t="s">
        <v>3318</v>
      </c>
      <c r="I645" s="26" t="s">
        <v>3300</v>
      </c>
      <c r="J645" s="26" t="s">
        <v>3295</v>
      </c>
      <c r="K645" s="26" t="s">
        <v>4177</v>
      </c>
    </row>
    <row r="646" ht="27" customHeight="1" spans="1:11">
      <c r="A646" s="23" t="s">
        <v>4214</v>
      </c>
      <c r="B646" s="25">
        <v>111970000</v>
      </c>
      <c r="C646" s="26" t="s">
        <v>4215</v>
      </c>
      <c r="D646" s="26" t="s">
        <v>3305</v>
      </c>
      <c r="E646" s="26" t="s">
        <v>3306</v>
      </c>
      <c r="F646" s="26" t="s">
        <v>4038</v>
      </c>
      <c r="G646" s="26"/>
      <c r="H646" s="26" t="s">
        <v>3359</v>
      </c>
      <c r="I646" s="26" t="s">
        <v>3300</v>
      </c>
      <c r="J646" s="26" t="s">
        <v>3295</v>
      </c>
      <c r="K646" s="26" t="s">
        <v>4040</v>
      </c>
    </row>
    <row r="647" ht="27" customHeight="1" spans="1:11">
      <c r="A647" s="23" t="s">
        <v>4214</v>
      </c>
      <c r="B647" s="25">
        <v>111970000</v>
      </c>
      <c r="C647" s="26" t="s">
        <v>4215</v>
      </c>
      <c r="D647" s="26" t="s">
        <v>3310</v>
      </c>
      <c r="E647" s="26" t="s">
        <v>3311</v>
      </c>
      <c r="F647" s="26" t="s">
        <v>3653</v>
      </c>
      <c r="G647" s="26"/>
      <c r="H647" s="26" t="s">
        <v>3318</v>
      </c>
      <c r="I647" s="26" t="s">
        <v>3300</v>
      </c>
      <c r="J647" s="26" t="s">
        <v>3295</v>
      </c>
      <c r="K647" s="26" t="s">
        <v>3517</v>
      </c>
    </row>
    <row r="648" ht="27" customHeight="1" spans="1:11">
      <c r="A648" s="23" t="s">
        <v>4223</v>
      </c>
      <c r="B648" s="25">
        <v>17330000</v>
      </c>
      <c r="C648" s="26" t="s">
        <v>4224</v>
      </c>
      <c r="D648" s="26" t="s">
        <v>3289</v>
      </c>
      <c r="E648" s="26" t="s">
        <v>3297</v>
      </c>
      <c r="F648" s="26" t="s">
        <v>4225</v>
      </c>
      <c r="G648" s="26"/>
      <c r="H648" s="26" t="s">
        <v>3299</v>
      </c>
      <c r="I648" s="26" t="s">
        <v>3300</v>
      </c>
      <c r="J648" s="26" t="s">
        <v>3295</v>
      </c>
      <c r="K648" s="26" t="s">
        <v>4226</v>
      </c>
    </row>
    <row r="649" ht="27" customHeight="1" spans="1:11">
      <c r="A649" s="23" t="s">
        <v>4223</v>
      </c>
      <c r="B649" s="25">
        <v>17330000</v>
      </c>
      <c r="C649" s="26" t="s">
        <v>4224</v>
      </c>
      <c r="D649" s="26" t="s">
        <v>3289</v>
      </c>
      <c r="E649" s="26" t="s">
        <v>3302</v>
      </c>
      <c r="F649" s="26" t="s">
        <v>4227</v>
      </c>
      <c r="G649" s="26"/>
      <c r="H649" s="26" t="s">
        <v>3299</v>
      </c>
      <c r="I649" s="26" t="s">
        <v>3300</v>
      </c>
      <c r="J649" s="26" t="s">
        <v>3295</v>
      </c>
      <c r="K649" s="26" t="s">
        <v>4228</v>
      </c>
    </row>
    <row r="650" ht="27" customHeight="1" spans="1:11">
      <c r="A650" s="23" t="s">
        <v>4223</v>
      </c>
      <c r="B650" s="25">
        <v>17330000</v>
      </c>
      <c r="C650" s="26" t="s">
        <v>4224</v>
      </c>
      <c r="D650" s="26" t="s">
        <v>3305</v>
      </c>
      <c r="E650" s="26" t="s">
        <v>3306</v>
      </c>
      <c r="F650" s="26" t="s">
        <v>4229</v>
      </c>
      <c r="G650" s="26"/>
      <c r="H650" s="26" t="s">
        <v>4230</v>
      </c>
      <c r="I650" s="26" t="s">
        <v>3387</v>
      </c>
      <c r="J650" s="26" t="s">
        <v>3295</v>
      </c>
      <c r="K650" s="26" t="s">
        <v>4231</v>
      </c>
    </row>
    <row r="651" ht="27" customHeight="1" spans="1:11">
      <c r="A651" s="23" t="s">
        <v>4223</v>
      </c>
      <c r="B651" s="25">
        <v>17330000</v>
      </c>
      <c r="C651" s="26" t="s">
        <v>4224</v>
      </c>
      <c r="D651" s="26" t="s">
        <v>3310</v>
      </c>
      <c r="E651" s="26" t="s">
        <v>3311</v>
      </c>
      <c r="F651" s="26" t="s">
        <v>4232</v>
      </c>
      <c r="G651" s="26"/>
      <c r="H651" s="26" t="s">
        <v>3318</v>
      </c>
      <c r="I651" s="26" t="s">
        <v>3300</v>
      </c>
      <c r="J651" s="26" t="s">
        <v>3295</v>
      </c>
      <c r="K651" s="26" t="s">
        <v>4231</v>
      </c>
    </row>
    <row r="652" ht="27" customHeight="1" spans="1:11">
      <c r="A652" s="23" t="s">
        <v>4233</v>
      </c>
      <c r="B652" s="25">
        <v>9170000</v>
      </c>
      <c r="C652" s="26" t="s">
        <v>4234</v>
      </c>
      <c r="D652" s="26" t="s">
        <v>3289</v>
      </c>
      <c r="E652" s="26" t="s">
        <v>3290</v>
      </c>
      <c r="F652" s="26" t="s">
        <v>4034</v>
      </c>
      <c r="G652" s="26"/>
      <c r="H652" s="26" t="s">
        <v>4235</v>
      </c>
      <c r="I652" s="26" t="s">
        <v>3387</v>
      </c>
      <c r="J652" s="26" t="s">
        <v>3295</v>
      </c>
      <c r="K652" s="26" t="s">
        <v>4236</v>
      </c>
    </row>
    <row r="653" ht="27" customHeight="1" spans="1:11">
      <c r="A653" s="23" t="s">
        <v>4233</v>
      </c>
      <c r="B653" s="25">
        <v>9170000</v>
      </c>
      <c r="C653" s="26" t="s">
        <v>4234</v>
      </c>
      <c r="D653" s="26" t="s">
        <v>3289</v>
      </c>
      <c r="E653" s="26" t="s">
        <v>3297</v>
      </c>
      <c r="F653" s="26" t="s">
        <v>4219</v>
      </c>
      <c r="G653" s="26"/>
      <c r="H653" s="26" t="s">
        <v>3299</v>
      </c>
      <c r="I653" s="26" t="s">
        <v>3300</v>
      </c>
      <c r="J653" s="26" t="s">
        <v>3295</v>
      </c>
      <c r="K653" s="26" t="s">
        <v>4220</v>
      </c>
    </row>
    <row r="654" ht="27" customHeight="1" spans="1:11">
      <c r="A654" s="23" t="s">
        <v>4233</v>
      </c>
      <c r="B654" s="25">
        <v>9170000</v>
      </c>
      <c r="C654" s="26" t="s">
        <v>4234</v>
      </c>
      <c r="D654" s="26" t="s">
        <v>3289</v>
      </c>
      <c r="E654" s="26" t="s">
        <v>3297</v>
      </c>
      <c r="F654" s="26" t="s">
        <v>4218</v>
      </c>
      <c r="G654" s="26"/>
      <c r="H654" s="26" t="s">
        <v>3299</v>
      </c>
      <c r="I654" s="26" t="s">
        <v>3300</v>
      </c>
      <c r="J654" s="26" t="s">
        <v>3295</v>
      </c>
      <c r="K654" s="26" t="s">
        <v>4052</v>
      </c>
    </row>
    <row r="655" ht="27" customHeight="1" spans="1:11">
      <c r="A655" s="23" t="s">
        <v>4233</v>
      </c>
      <c r="B655" s="25">
        <v>9170000</v>
      </c>
      <c r="C655" s="26" t="s">
        <v>4234</v>
      </c>
      <c r="D655" s="26" t="s">
        <v>3305</v>
      </c>
      <c r="E655" s="26" t="s">
        <v>3306</v>
      </c>
      <c r="F655" s="26" t="s">
        <v>3514</v>
      </c>
      <c r="G655" s="26"/>
      <c r="H655" s="26" t="s">
        <v>3308</v>
      </c>
      <c r="I655" s="26" t="s">
        <v>3300</v>
      </c>
      <c r="J655" s="26" t="s">
        <v>3295</v>
      </c>
      <c r="K655" s="26" t="s">
        <v>4177</v>
      </c>
    </row>
    <row r="656" ht="27" customHeight="1" spans="1:11">
      <c r="A656" s="23" t="s">
        <v>4233</v>
      </c>
      <c r="B656" s="25">
        <v>9170000</v>
      </c>
      <c r="C656" s="26" t="s">
        <v>4234</v>
      </c>
      <c r="D656" s="26" t="s">
        <v>3305</v>
      </c>
      <c r="E656" s="26" t="s">
        <v>3306</v>
      </c>
      <c r="F656" s="26" t="s">
        <v>4038</v>
      </c>
      <c r="G656" s="26"/>
      <c r="H656" s="26" t="s">
        <v>3359</v>
      </c>
      <c r="I656" s="26" t="s">
        <v>3300</v>
      </c>
      <c r="J656" s="26" t="s">
        <v>3295</v>
      </c>
      <c r="K656" s="26" t="s">
        <v>4040</v>
      </c>
    </row>
    <row r="657" ht="27" customHeight="1" spans="1:11">
      <c r="A657" s="23" t="s">
        <v>4233</v>
      </c>
      <c r="B657" s="25">
        <v>9170000</v>
      </c>
      <c r="C657" s="26" t="s">
        <v>4234</v>
      </c>
      <c r="D657" s="26" t="s">
        <v>3310</v>
      </c>
      <c r="E657" s="26" t="s">
        <v>3311</v>
      </c>
      <c r="F657" s="26" t="s">
        <v>3653</v>
      </c>
      <c r="G657" s="26"/>
      <c r="H657" s="26" t="s">
        <v>3318</v>
      </c>
      <c r="I657" s="26" t="s">
        <v>3300</v>
      </c>
      <c r="J657" s="26" t="s">
        <v>3295</v>
      </c>
      <c r="K657" s="26" t="s">
        <v>3517</v>
      </c>
    </row>
    <row r="658" ht="27" customHeight="1" spans="1:11">
      <c r="A658" s="23" t="s">
        <v>4237</v>
      </c>
      <c r="B658" s="25">
        <v>16870000</v>
      </c>
      <c r="C658" s="26" t="s">
        <v>4215</v>
      </c>
      <c r="D658" s="26" t="s">
        <v>3289</v>
      </c>
      <c r="E658" s="26" t="s">
        <v>3297</v>
      </c>
      <c r="F658" s="26" t="s">
        <v>4049</v>
      </c>
      <c r="G658" s="26" t="s">
        <v>3328</v>
      </c>
      <c r="H658" s="26" t="s">
        <v>3299</v>
      </c>
      <c r="I658" s="26" t="s">
        <v>3300</v>
      </c>
      <c r="J658" s="26" t="s">
        <v>3295</v>
      </c>
      <c r="K658" s="26" t="s">
        <v>4050</v>
      </c>
    </row>
    <row r="659" ht="27" customHeight="1" spans="1:11">
      <c r="A659" s="23" t="s">
        <v>4237</v>
      </c>
      <c r="B659" s="25">
        <v>16870000</v>
      </c>
      <c r="C659" s="26" t="s">
        <v>4215</v>
      </c>
      <c r="D659" s="26" t="s">
        <v>3289</v>
      </c>
      <c r="E659" s="26" t="s">
        <v>3297</v>
      </c>
      <c r="F659" s="26" t="s">
        <v>4218</v>
      </c>
      <c r="G659" s="26" t="s">
        <v>3328</v>
      </c>
      <c r="H659" s="26" t="s">
        <v>3299</v>
      </c>
      <c r="I659" s="26" t="s">
        <v>3300</v>
      </c>
      <c r="J659" s="26" t="s">
        <v>3295</v>
      </c>
      <c r="K659" s="26" t="s">
        <v>4052</v>
      </c>
    </row>
    <row r="660" ht="27" customHeight="1" spans="1:11">
      <c r="A660" s="23" t="s">
        <v>4237</v>
      </c>
      <c r="B660" s="25">
        <v>16870000</v>
      </c>
      <c r="C660" s="26" t="s">
        <v>4215</v>
      </c>
      <c r="D660" s="26" t="s">
        <v>3289</v>
      </c>
      <c r="E660" s="26" t="s">
        <v>3302</v>
      </c>
      <c r="F660" s="26" t="s">
        <v>4038</v>
      </c>
      <c r="G660" s="26" t="s">
        <v>3292</v>
      </c>
      <c r="H660" s="26" t="s">
        <v>3318</v>
      </c>
      <c r="I660" s="26" t="s">
        <v>3300</v>
      </c>
      <c r="J660" s="26" t="s">
        <v>3295</v>
      </c>
      <c r="K660" s="26" t="s">
        <v>4238</v>
      </c>
    </row>
    <row r="661" ht="27" customHeight="1" spans="1:11">
      <c r="A661" s="23" t="s">
        <v>4237</v>
      </c>
      <c r="B661" s="25">
        <v>16870000</v>
      </c>
      <c r="C661" s="26" t="s">
        <v>4215</v>
      </c>
      <c r="D661" s="26" t="s">
        <v>3289</v>
      </c>
      <c r="E661" s="26" t="s">
        <v>3302</v>
      </c>
      <c r="F661" s="26" t="s">
        <v>4036</v>
      </c>
      <c r="G661" s="26" t="s">
        <v>3328</v>
      </c>
      <c r="H661" s="26" t="s">
        <v>3299</v>
      </c>
      <c r="I661" s="26" t="s">
        <v>3300</v>
      </c>
      <c r="J661" s="26" t="s">
        <v>3295</v>
      </c>
      <c r="K661" s="26" t="s">
        <v>4037</v>
      </c>
    </row>
    <row r="662" ht="27" customHeight="1" spans="1:11">
      <c r="A662" s="23" t="s">
        <v>4237</v>
      </c>
      <c r="B662" s="25">
        <v>16870000</v>
      </c>
      <c r="C662" s="26" t="s">
        <v>4215</v>
      </c>
      <c r="D662" s="26" t="s">
        <v>3305</v>
      </c>
      <c r="E662" s="26" t="s">
        <v>3306</v>
      </c>
      <c r="F662" s="26" t="s">
        <v>3514</v>
      </c>
      <c r="G662" s="26" t="s">
        <v>3292</v>
      </c>
      <c r="H662" s="26" t="s">
        <v>3308</v>
      </c>
      <c r="I662" s="26" t="s">
        <v>3300</v>
      </c>
      <c r="J662" s="26" t="s">
        <v>3295</v>
      </c>
      <c r="K662" s="26" t="s">
        <v>4177</v>
      </c>
    </row>
    <row r="663" ht="27" customHeight="1" spans="1:11">
      <c r="A663" s="23" t="s">
        <v>4237</v>
      </c>
      <c r="B663" s="25">
        <v>16870000</v>
      </c>
      <c r="C663" s="26" t="s">
        <v>4215</v>
      </c>
      <c r="D663" s="26" t="s">
        <v>3310</v>
      </c>
      <c r="E663" s="26" t="s">
        <v>3311</v>
      </c>
      <c r="F663" s="26" t="s">
        <v>3653</v>
      </c>
      <c r="G663" s="26" t="s">
        <v>3292</v>
      </c>
      <c r="H663" s="26" t="s">
        <v>3308</v>
      </c>
      <c r="I663" s="26" t="s">
        <v>3300</v>
      </c>
      <c r="J663" s="26" t="s">
        <v>3295</v>
      </c>
      <c r="K663" s="26" t="s">
        <v>3517</v>
      </c>
    </row>
    <row r="664" ht="27" customHeight="1" spans="1:11">
      <c r="A664" s="24" t="s">
        <v>4239</v>
      </c>
      <c r="B664" s="23"/>
      <c r="C664" s="23"/>
      <c r="D664" s="23"/>
      <c r="E664" s="23"/>
      <c r="F664" s="23"/>
      <c r="G664" s="23"/>
      <c r="H664" s="23"/>
      <c r="I664" s="23"/>
      <c r="J664" s="23"/>
      <c r="K664" s="23"/>
    </row>
    <row r="665" ht="27" customHeight="1" spans="1:11">
      <c r="A665" s="27" t="s">
        <v>4239</v>
      </c>
      <c r="B665" s="23"/>
      <c r="C665" s="23"/>
      <c r="D665" s="23"/>
      <c r="E665" s="23"/>
      <c r="F665" s="23"/>
      <c r="G665" s="23"/>
      <c r="H665" s="23"/>
      <c r="I665" s="23"/>
      <c r="J665" s="23"/>
      <c r="K665" s="23"/>
    </row>
    <row r="666" ht="27" customHeight="1" spans="1:11">
      <c r="A666" s="23" t="s">
        <v>4025</v>
      </c>
      <c r="B666" s="25">
        <v>18700000</v>
      </c>
      <c r="C666" s="26" t="s">
        <v>4240</v>
      </c>
      <c r="D666" s="26" t="s">
        <v>3289</v>
      </c>
      <c r="E666" s="26" t="s">
        <v>3290</v>
      </c>
      <c r="F666" s="26" t="s">
        <v>4241</v>
      </c>
      <c r="G666" s="26" t="s">
        <v>3328</v>
      </c>
      <c r="H666" s="26" t="s">
        <v>4242</v>
      </c>
      <c r="I666" s="26" t="s">
        <v>3387</v>
      </c>
      <c r="J666" s="26" t="s">
        <v>3295</v>
      </c>
      <c r="K666" s="26" t="s">
        <v>3561</v>
      </c>
    </row>
    <row r="667" ht="27" customHeight="1" spans="1:11">
      <c r="A667" s="23" t="s">
        <v>4025</v>
      </c>
      <c r="B667" s="25">
        <v>18700000</v>
      </c>
      <c r="C667" s="26" t="s">
        <v>4240</v>
      </c>
      <c r="D667" s="26" t="s">
        <v>3289</v>
      </c>
      <c r="E667" s="26" t="s">
        <v>3297</v>
      </c>
      <c r="F667" s="26" t="s">
        <v>4243</v>
      </c>
      <c r="G667" s="26" t="s">
        <v>3328</v>
      </c>
      <c r="H667" s="26" t="s">
        <v>3299</v>
      </c>
      <c r="I667" s="26" t="s">
        <v>3300</v>
      </c>
      <c r="J667" s="26" t="s">
        <v>3295</v>
      </c>
      <c r="K667" s="26" t="s">
        <v>3561</v>
      </c>
    </row>
    <row r="668" ht="27" customHeight="1" spans="1:11">
      <c r="A668" s="23" t="s">
        <v>4025</v>
      </c>
      <c r="B668" s="25">
        <v>18700000</v>
      </c>
      <c r="C668" s="26" t="s">
        <v>4240</v>
      </c>
      <c r="D668" s="26" t="s">
        <v>3289</v>
      </c>
      <c r="E668" s="26" t="s">
        <v>3302</v>
      </c>
      <c r="F668" s="26" t="s">
        <v>4244</v>
      </c>
      <c r="G668" s="26" t="s">
        <v>3292</v>
      </c>
      <c r="H668" s="26" t="s">
        <v>3814</v>
      </c>
      <c r="I668" s="26" t="s">
        <v>3300</v>
      </c>
      <c r="J668" s="26" t="s">
        <v>3295</v>
      </c>
      <c r="K668" s="26" t="s">
        <v>3561</v>
      </c>
    </row>
    <row r="669" ht="27" customHeight="1" spans="1:11">
      <c r="A669" s="23" t="s">
        <v>4025</v>
      </c>
      <c r="B669" s="25">
        <v>18700000</v>
      </c>
      <c r="C669" s="26" t="s">
        <v>4240</v>
      </c>
      <c r="D669" s="26" t="s">
        <v>3305</v>
      </c>
      <c r="E669" s="26" t="s">
        <v>3306</v>
      </c>
      <c r="F669" s="26" t="s">
        <v>4245</v>
      </c>
      <c r="G669" s="26" t="s">
        <v>3328</v>
      </c>
      <c r="H669" s="26" t="s">
        <v>4246</v>
      </c>
      <c r="I669" s="26" t="s">
        <v>3387</v>
      </c>
      <c r="J669" s="26" t="s">
        <v>3295</v>
      </c>
      <c r="K669" s="26" t="s">
        <v>3561</v>
      </c>
    </row>
    <row r="670" ht="27" customHeight="1" spans="1:11">
      <c r="A670" s="23" t="s">
        <v>4025</v>
      </c>
      <c r="B670" s="25">
        <v>18700000</v>
      </c>
      <c r="C670" s="26" t="s">
        <v>4240</v>
      </c>
      <c r="D670" s="26" t="s">
        <v>3310</v>
      </c>
      <c r="E670" s="26" t="s">
        <v>3311</v>
      </c>
      <c r="F670" s="26" t="s">
        <v>4247</v>
      </c>
      <c r="G670" s="26" t="s">
        <v>3292</v>
      </c>
      <c r="H670" s="26" t="s">
        <v>3359</v>
      </c>
      <c r="I670" s="26" t="s">
        <v>3300</v>
      </c>
      <c r="J670" s="26" t="s">
        <v>3295</v>
      </c>
      <c r="K670" s="26" t="s">
        <v>3561</v>
      </c>
    </row>
    <row r="671" ht="27" customHeight="1" spans="1:11">
      <c r="A671" s="23" t="s">
        <v>4248</v>
      </c>
      <c r="B671" s="25">
        <v>5000000</v>
      </c>
      <c r="C671" s="26" t="s">
        <v>4249</v>
      </c>
      <c r="D671" s="26" t="s">
        <v>3289</v>
      </c>
      <c r="E671" s="26" t="s">
        <v>3297</v>
      </c>
      <c r="F671" s="26" t="s">
        <v>4250</v>
      </c>
      <c r="G671" s="26" t="s">
        <v>3292</v>
      </c>
      <c r="H671" s="26" t="s">
        <v>3359</v>
      </c>
      <c r="I671" s="26" t="s">
        <v>3300</v>
      </c>
      <c r="J671" s="26" t="s">
        <v>3295</v>
      </c>
      <c r="K671" s="26" t="s">
        <v>4250</v>
      </c>
    </row>
    <row r="672" ht="27" customHeight="1" spans="1:11">
      <c r="A672" s="23" t="s">
        <v>4248</v>
      </c>
      <c r="B672" s="25">
        <v>5000000</v>
      </c>
      <c r="C672" s="26" t="s">
        <v>4249</v>
      </c>
      <c r="D672" s="26" t="s">
        <v>3305</v>
      </c>
      <c r="E672" s="26" t="s">
        <v>3366</v>
      </c>
      <c r="F672" s="26" t="s">
        <v>4078</v>
      </c>
      <c r="G672" s="26" t="s">
        <v>3328</v>
      </c>
      <c r="H672" s="26" t="s">
        <v>4079</v>
      </c>
      <c r="I672" s="26" t="s">
        <v>3407</v>
      </c>
      <c r="J672" s="26" t="s">
        <v>3321</v>
      </c>
      <c r="K672" s="26" t="s">
        <v>4078</v>
      </c>
    </row>
    <row r="673" ht="27" customHeight="1" spans="1:11">
      <c r="A673" s="23" t="s">
        <v>4248</v>
      </c>
      <c r="B673" s="25">
        <v>5000000</v>
      </c>
      <c r="C673" s="26" t="s">
        <v>4249</v>
      </c>
      <c r="D673" s="26" t="s">
        <v>3310</v>
      </c>
      <c r="E673" s="26" t="s">
        <v>3311</v>
      </c>
      <c r="F673" s="26" t="s">
        <v>3786</v>
      </c>
      <c r="G673" s="26" t="s">
        <v>3292</v>
      </c>
      <c r="H673" s="26" t="s">
        <v>3359</v>
      </c>
      <c r="I673" s="26" t="s">
        <v>3300</v>
      </c>
      <c r="J673" s="26" t="s">
        <v>3295</v>
      </c>
      <c r="K673" s="26" t="s">
        <v>3786</v>
      </c>
    </row>
    <row r="674" ht="27" customHeight="1" spans="1:11">
      <c r="A674" s="23" t="s">
        <v>4251</v>
      </c>
      <c r="B674" s="25">
        <v>47056800</v>
      </c>
      <c r="C674" s="26" t="s">
        <v>4252</v>
      </c>
      <c r="D674" s="26" t="s">
        <v>3289</v>
      </c>
      <c r="E674" s="26" t="s">
        <v>3297</v>
      </c>
      <c r="F674" s="26" t="s">
        <v>4253</v>
      </c>
      <c r="G674" s="26" t="s">
        <v>3328</v>
      </c>
      <c r="H674" s="26" t="s">
        <v>3770</v>
      </c>
      <c r="I674" s="26" t="s">
        <v>3300</v>
      </c>
      <c r="J674" s="26" t="s">
        <v>3295</v>
      </c>
      <c r="K674" s="26" t="s">
        <v>4253</v>
      </c>
    </row>
    <row r="675" ht="27" customHeight="1" spans="1:11">
      <c r="A675" s="23" t="s">
        <v>4251</v>
      </c>
      <c r="B675" s="25">
        <v>47056800</v>
      </c>
      <c r="C675" s="26" t="s">
        <v>4252</v>
      </c>
      <c r="D675" s="26" t="s">
        <v>3289</v>
      </c>
      <c r="E675" s="26" t="s">
        <v>3297</v>
      </c>
      <c r="F675" s="26" t="s">
        <v>4253</v>
      </c>
      <c r="G675" s="26" t="s">
        <v>3328</v>
      </c>
      <c r="H675" s="26" t="s">
        <v>3770</v>
      </c>
      <c r="I675" s="26" t="s">
        <v>3300</v>
      </c>
      <c r="J675" s="26" t="s">
        <v>3295</v>
      </c>
      <c r="K675" s="26" t="s">
        <v>4253</v>
      </c>
    </row>
    <row r="676" ht="27" customHeight="1" spans="1:11">
      <c r="A676" s="23" t="s">
        <v>4251</v>
      </c>
      <c r="B676" s="25">
        <v>47056800</v>
      </c>
      <c r="C676" s="26" t="s">
        <v>4252</v>
      </c>
      <c r="D676" s="26" t="s">
        <v>3289</v>
      </c>
      <c r="E676" s="26" t="s">
        <v>3297</v>
      </c>
      <c r="F676" s="26" t="s">
        <v>4253</v>
      </c>
      <c r="G676" s="26" t="s">
        <v>3328</v>
      </c>
      <c r="H676" s="26" t="s">
        <v>3770</v>
      </c>
      <c r="I676" s="26" t="s">
        <v>3300</v>
      </c>
      <c r="J676" s="26" t="s">
        <v>3295</v>
      </c>
      <c r="K676" s="26" t="s">
        <v>4253</v>
      </c>
    </row>
    <row r="677" ht="27" customHeight="1" spans="1:11">
      <c r="A677" s="23" t="s">
        <v>4251</v>
      </c>
      <c r="B677" s="25">
        <v>47056800</v>
      </c>
      <c r="C677" s="26" t="s">
        <v>4252</v>
      </c>
      <c r="D677" s="26" t="s">
        <v>3289</v>
      </c>
      <c r="E677" s="26" t="s">
        <v>3302</v>
      </c>
      <c r="F677" s="26" t="s">
        <v>4254</v>
      </c>
      <c r="G677" s="26" t="s">
        <v>3328</v>
      </c>
      <c r="H677" s="26" t="s">
        <v>3299</v>
      </c>
      <c r="I677" s="26" t="s">
        <v>3300</v>
      </c>
      <c r="J677" s="26" t="s">
        <v>3295</v>
      </c>
      <c r="K677" s="26" t="s">
        <v>4254</v>
      </c>
    </row>
    <row r="678" ht="27" customHeight="1" spans="1:11">
      <c r="A678" s="23" t="s">
        <v>4251</v>
      </c>
      <c r="B678" s="25">
        <v>47056800</v>
      </c>
      <c r="C678" s="26" t="s">
        <v>4252</v>
      </c>
      <c r="D678" s="26" t="s">
        <v>3289</v>
      </c>
      <c r="E678" s="26" t="s">
        <v>3302</v>
      </c>
      <c r="F678" s="26" t="s">
        <v>4254</v>
      </c>
      <c r="G678" s="26" t="s">
        <v>3328</v>
      </c>
      <c r="H678" s="26" t="s">
        <v>3299</v>
      </c>
      <c r="I678" s="26" t="s">
        <v>3300</v>
      </c>
      <c r="J678" s="26" t="s">
        <v>3295</v>
      </c>
      <c r="K678" s="26" t="s">
        <v>4254</v>
      </c>
    </row>
    <row r="679" ht="27" customHeight="1" spans="1:11">
      <c r="A679" s="23" t="s">
        <v>4251</v>
      </c>
      <c r="B679" s="25">
        <v>47056800</v>
      </c>
      <c r="C679" s="26" t="s">
        <v>4252</v>
      </c>
      <c r="D679" s="26" t="s">
        <v>3289</v>
      </c>
      <c r="E679" s="26" t="s">
        <v>3302</v>
      </c>
      <c r="F679" s="26" t="s">
        <v>4254</v>
      </c>
      <c r="G679" s="26" t="s">
        <v>3328</v>
      </c>
      <c r="H679" s="26" t="s">
        <v>3299</v>
      </c>
      <c r="I679" s="26" t="s">
        <v>3300</v>
      </c>
      <c r="J679" s="26" t="s">
        <v>3295</v>
      </c>
      <c r="K679" s="26" t="s">
        <v>4254</v>
      </c>
    </row>
    <row r="680" ht="27" customHeight="1" spans="1:11">
      <c r="A680" s="23" t="s">
        <v>4251</v>
      </c>
      <c r="B680" s="25">
        <v>47056800</v>
      </c>
      <c r="C680" s="26" t="s">
        <v>4252</v>
      </c>
      <c r="D680" s="26" t="s">
        <v>3305</v>
      </c>
      <c r="E680" s="26" t="s">
        <v>3306</v>
      </c>
      <c r="F680" s="26" t="s">
        <v>3514</v>
      </c>
      <c r="G680" s="26" t="s">
        <v>3292</v>
      </c>
      <c r="H680" s="26" t="s">
        <v>3359</v>
      </c>
      <c r="I680" s="26" t="s">
        <v>3300</v>
      </c>
      <c r="J680" s="26" t="s">
        <v>3295</v>
      </c>
      <c r="K680" s="26" t="s">
        <v>3514</v>
      </c>
    </row>
    <row r="681" ht="27" customHeight="1" spans="1:11">
      <c r="A681" s="23" t="s">
        <v>4251</v>
      </c>
      <c r="B681" s="25">
        <v>47056800</v>
      </c>
      <c r="C681" s="26" t="s">
        <v>4252</v>
      </c>
      <c r="D681" s="26" t="s">
        <v>3305</v>
      </c>
      <c r="E681" s="26" t="s">
        <v>3306</v>
      </c>
      <c r="F681" s="26" t="s">
        <v>3514</v>
      </c>
      <c r="G681" s="26" t="s">
        <v>3292</v>
      </c>
      <c r="H681" s="26" t="s">
        <v>3359</v>
      </c>
      <c r="I681" s="26" t="s">
        <v>3300</v>
      </c>
      <c r="J681" s="26" t="s">
        <v>3295</v>
      </c>
      <c r="K681" s="26" t="s">
        <v>3514</v>
      </c>
    </row>
    <row r="682" ht="27" customHeight="1" spans="1:11">
      <c r="A682" s="23" t="s">
        <v>4251</v>
      </c>
      <c r="B682" s="25">
        <v>47056800</v>
      </c>
      <c r="C682" s="26" t="s">
        <v>4252</v>
      </c>
      <c r="D682" s="26" t="s">
        <v>3305</v>
      </c>
      <c r="E682" s="26" t="s">
        <v>3306</v>
      </c>
      <c r="F682" s="26" t="s">
        <v>3514</v>
      </c>
      <c r="G682" s="26" t="s">
        <v>3292</v>
      </c>
      <c r="H682" s="26" t="s">
        <v>3359</v>
      </c>
      <c r="I682" s="26" t="s">
        <v>3300</v>
      </c>
      <c r="J682" s="26" t="s">
        <v>3295</v>
      </c>
      <c r="K682" s="26" t="s">
        <v>3514</v>
      </c>
    </row>
    <row r="683" ht="27" customHeight="1" spans="1:11">
      <c r="A683" s="23" t="s">
        <v>4251</v>
      </c>
      <c r="B683" s="25">
        <v>47056800</v>
      </c>
      <c r="C683" s="26" t="s">
        <v>4252</v>
      </c>
      <c r="D683" s="26" t="s">
        <v>3310</v>
      </c>
      <c r="E683" s="26" t="s">
        <v>3311</v>
      </c>
      <c r="F683" s="26" t="s">
        <v>3653</v>
      </c>
      <c r="G683" s="26" t="s">
        <v>3292</v>
      </c>
      <c r="H683" s="26" t="s">
        <v>3476</v>
      </c>
      <c r="I683" s="26" t="s">
        <v>3300</v>
      </c>
      <c r="J683" s="26" t="s">
        <v>3295</v>
      </c>
      <c r="K683" s="26" t="s">
        <v>3653</v>
      </c>
    </row>
    <row r="684" ht="27" customHeight="1" spans="1:11">
      <c r="A684" s="23" t="s">
        <v>4251</v>
      </c>
      <c r="B684" s="25">
        <v>47056800</v>
      </c>
      <c r="C684" s="26" t="s">
        <v>4252</v>
      </c>
      <c r="D684" s="26" t="s">
        <v>3310</v>
      </c>
      <c r="E684" s="26" t="s">
        <v>3311</v>
      </c>
      <c r="F684" s="26" t="s">
        <v>3653</v>
      </c>
      <c r="G684" s="26" t="s">
        <v>3292</v>
      </c>
      <c r="H684" s="26" t="s">
        <v>3476</v>
      </c>
      <c r="I684" s="26" t="s">
        <v>3300</v>
      </c>
      <c r="J684" s="26" t="s">
        <v>3295</v>
      </c>
      <c r="K684" s="26" t="s">
        <v>3653</v>
      </c>
    </row>
    <row r="685" ht="27" customHeight="1" spans="1:11">
      <c r="A685" s="23" t="s">
        <v>4251</v>
      </c>
      <c r="B685" s="25">
        <v>47056800</v>
      </c>
      <c r="C685" s="26" t="s">
        <v>4252</v>
      </c>
      <c r="D685" s="26" t="s">
        <v>3310</v>
      </c>
      <c r="E685" s="26" t="s">
        <v>3311</v>
      </c>
      <c r="F685" s="26" t="s">
        <v>3653</v>
      </c>
      <c r="G685" s="26" t="s">
        <v>3292</v>
      </c>
      <c r="H685" s="26" t="s">
        <v>3476</v>
      </c>
      <c r="I685" s="26" t="s">
        <v>3300</v>
      </c>
      <c r="J685" s="26" t="s">
        <v>3295</v>
      </c>
      <c r="K685" s="26" t="s">
        <v>3653</v>
      </c>
    </row>
    <row r="686" ht="27" customHeight="1" spans="1:11">
      <c r="A686" s="23" t="s">
        <v>4255</v>
      </c>
      <c r="B686" s="25">
        <v>7119700</v>
      </c>
      <c r="C686" s="26" t="s">
        <v>4256</v>
      </c>
      <c r="D686" s="26" t="s">
        <v>3289</v>
      </c>
      <c r="E686" s="26" t="s">
        <v>3297</v>
      </c>
      <c r="F686" s="26" t="s">
        <v>4257</v>
      </c>
      <c r="G686" s="26" t="s">
        <v>3328</v>
      </c>
      <c r="H686" s="26" t="s">
        <v>3299</v>
      </c>
      <c r="I686" s="26" t="s">
        <v>3300</v>
      </c>
      <c r="J686" s="26" t="s">
        <v>3295</v>
      </c>
      <c r="K686" s="26" t="s">
        <v>4257</v>
      </c>
    </row>
    <row r="687" ht="27" customHeight="1" spans="1:11">
      <c r="A687" s="23" t="s">
        <v>4255</v>
      </c>
      <c r="B687" s="25">
        <v>7119700</v>
      </c>
      <c r="C687" s="26" t="s">
        <v>4256</v>
      </c>
      <c r="D687" s="26" t="s">
        <v>3289</v>
      </c>
      <c r="E687" s="26" t="s">
        <v>3297</v>
      </c>
      <c r="F687" s="26" t="s">
        <v>4257</v>
      </c>
      <c r="G687" s="26" t="s">
        <v>3328</v>
      </c>
      <c r="H687" s="26" t="s">
        <v>3299</v>
      </c>
      <c r="I687" s="26" t="s">
        <v>3300</v>
      </c>
      <c r="J687" s="26" t="s">
        <v>3295</v>
      </c>
      <c r="K687" s="26" t="s">
        <v>4257</v>
      </c>
    </row>
    <row r="688" ht="27" customHeight="1" spans="1:11">
      <c r="A688" s="23" t="s">
        <v>4255</v>
      </c>
      <c r="B688" s="25">
        <v>7119700</v>
      </c>
      <c r="C688" s="26" t="s">
        <v>4256</v>
      </c>
      <c r="D688" s="26" t="s">
        <v>3289</v>
      </c>
      <c r="E688" s="26" t="s">
        <v>3302</v>
      </c>
      <c r="F688" s="26" t="s">
        <v>4258</v>
      </c>
      <c r="G688" s="26" t="s">
        <v>3328</v>
      </c>
      <c r="H688" s="26" t="s">
        <v>3299</v>
      </c>
      <c r="I688" s="26" t="s">
        <v>3300</v>
      </c>
      <c r="J688" s="26" t="s">
        <v>3295</v>
      </c>
      <c r="K688" s="26" t="s">
        <v>4258</v>
      </c>
    </row>
    <row r="689" ht="27" customHeight="1" spans="1:11">
      <c r="A689" s="23" t="s">
        <v>4255</v>
      </c>
      <c r="B689" s="25">
        <v>7119700</v>
      </c>
      <c r="C689" s="26" t="s">
        <v>4256</v>
      </c>
      <c r="D689" s="26" t="s">
        <v>3289</v>
      </c>
      <c r="E689" s="26" t="s">
        <v>3302</v>
      </c>
      <c r="F689" s="26" t="s">
        <v>4258</v>
      </c>
      <c r="G689" s="26" t="s">
        <v>3328</v>
      </c>
      <c r="H689" s="26" t="s">
        <v>3299</v>
      </c>
      <c r="I689" s="26" t="s">
        <v>3300</v>
      </c>
      <c r="J689" s="26" t="s">
        <v>3295</v>
      </c>
      <c r="K689" s="26" t="s">
        <v>4258</v>
      </c>
    </row>
    <row r="690" ht="27" customHeight="1" spans="1:11">
      <c r="A690" s="23" t="s">
        <v>4255</v>
      </c>
      <c r="B690" s="25">
        <v>7119700</v>
      </c>
      <c r="C690" s="26" t="s">
        <v>4256</v>
      </c>
      <c r="D690" s="26" t="s">
        <v>3305</v>
      </c>
      <c r="E690" s="26" t="s">
        <v>3306</v>
      </c>
      <c r="F690" s="26" t="s">
        <v>4259</v>
      </c>
      <c r="G690" s="26" t="s">
        <v>3328</v>
      </c>
      <c r="H690" s="26" t="s">
        <v>3299</v>
      </c>
      <c r="I690" s="26" t="s">
        <v>3300</v>
      </c>
      <c r="J690" s="26" t="s">
        <v>3295</v>
      </c>
      <c r="K690" s="26" t="s">
        <v>4259</v>
      </c>
    </row>
    <row r="691" ht="27" customHeight="1" spans="1:11">
      <c r="A691" s="23" t="s">
        <v>4255</v>
      </c>
      <c r="B691" s="25">
        <v>7119700</v>
      </c>
      <c r="C691" s="26" t="s">
        <v>4256</v>
      </c>
      <c r="D691" s="26" t="s">
        <v>3305</v>
      </c>
      <c r="E691" s="26" t="s">
        <v>3306</v>
      </c>
      <c r="F691" s="26" t="s">
        <v>4259</v>
      </c>
      <c r="G691" s="26" t="s">
        <v>3328</v>
      </c>
      <c r="H691" s="26" t="s">
        <v>3299</v>
      </c>
      <c r="I691" s="26" t="s">
        <v>3300</v>
      </c>
      <c r="J691" s="26" t="s">
        <v>3295</v>
      </c>
      <c r="K691" s="26" t="s">
        <v>4259</v>
      </c>
    </row>
    <row r="692" ht="27" customHeight="1" spans="1:11">
      <c r="A692" s="23" t="s">
        <v>4255</v>
      </c>
      <c r="B692" s="25">
        <v>7119700</v>
      </c>
      <c r="C692" s="26" t="s">
        <v>4256</v>
      </c>
      <c r="D692" s="26" t="s">
        <v>3310</v>
      </c>
      <c r="E692" s="26" t="s">
        <v>3311</v>
      </c>
      <c r="F692" s="26" t="s">
        <v>4260</v>
      </c>
      <c r="G692" s="26" t="s">
        <v>3328</v>
      </c>
      <c r="H692" s="26" t="s">
        <v>3299</v>
      </c>
      <c r="I692" s="26" t="s">
        <v>3300</v>
      </c>
      <c r="J692" s="26" t="s">
        <v>3295</v>
      </c>
      <c r="K692" s="26" t="s">
        <v>4260</v>
      </c>
    </row>
    <row r="693" ht="27" customHeight="1" spans="1:11">
      <c r="A693" s="23" t="s">
        <v>4255</v>
      </c>
      <c r="B693" s="25">
        <v>7119700</v>
      </c>
      <c r="C693" s="26" t="s">
        <v>4256</v>
      </c>
      <c r="D693" s="26" t="s">
        <v>3310</v>
      </c>
      <c r="E693" s="26" t="s">
        <v>3311</v>
      </c>
      <c r="F693" s="26" t="s">
        <v>4260</v>
      </c>
      <c r="G693" s="26" t="s">
        <v>3328</v>
      </c>
      <c r="H693" s="26" t="s">
        <v>3299</v>
      </c>
      <c r="I693" s="26" t="s">
        <v>3300</v>
      </c>
      <c r="J693" s="26" t="s">
        <v>3295</v>
      </c>
      <c r="K693" s="26" t="s">
        <v>4260</v>
      </c>
    </row>
    <row r="694" ht="27" customHeight="1" spans="1:11">
      <c r="A694" s="23" t="s">
        <v>4261</v>
      </c>
      <c r="B694" s="25">
        <v>7000000</v>
      </c>
      <c r="C694" s="26" t="s">
        <v>4262</v>
      </c>
      <c r="D694" s="26" t="s">
        <v>3289</v>
      </c>
      <c r="E694" s="26" t="s">
        <v>3297</v>
      </c>
      <c r="F694" s="26" t="s">
        <v>4263</v>
      </c>
      <c r="G694" s="26" t="s">
        <v>3328</v>
      </c>
      <c r="H694" s="26" t="s">
        <v>3299</v>
      </c>
      <c r="I694" s="26" t="s">
        <v>3300</v>
      </c>
      <c r="J694" s="26" t="s">
        <v>3321</v>
      </c>
      <c r="K694" s="26" t="s">
        <v>4263</v>
      </c>
    </row>
    <row r="695" ht="27" customHeight="1" spans="1:11">
      <c r="A695" s="23" t="s">
        <v>4261</v>
      </c>
      <c r="B695" s="25">
        <v>7000000</v>
      </c>
      <c r="C695" s="26" t="s">
        <v>4262</v>
      </c>
      <c r="D695" s="26" t="s">
        <v>3305</v>
      </c>
      <c r="E695" s="26" t="s">
        <v>3306</v>
      </c>
      <c r="F695" s="26" t="s">
        <v>4264</v>
      </c>
      <c r="G695" s="26" t="s">
        <v>3292</v>
      </c>
      <c r="H695" s="26" t="s">
        <v>3623</v>
      </c>
      <c r="I695" s="26" t="s">
        <v>3300</v>
      </c>
      <c r="J695" s="26" t="s">
        <v>3295</v>
      </c>
      <c r="K695" s="26" t="s">
        <v>4264</v>
      </c>
    </row>
    <row r="696" ht="27" customHeight="1" spans="1:11">
      <c r="A696" s="23" t="s">
        <v>4261</v>
      </c>
      <c r="B696" s="25">
        <v>7000000</v>
      </c>
      <c r="C696" s="26" t="s">
        <v>4262</v>
      </c>
      <c r="D696" s="26" t="s">
        <v>3310</v>
      </c>
      <c r="E696" s="26" t="s">
        <v>3311</v>
      </c>
      <c r="F696" s="26" t="s">
        <v>3408</v>
      </c>
      <c r="G696" s="26" t="s">
        <v>3292</v>
      </c>
      <c r="H696" s="26" t="s">
        <v>3623</v>
      </c>
      <c r="I696" s="26" t="s">
        <v>3300</v>
      </c>
      <c r="J696" s="26" t="s">
        <v>3295</v>
      </c>
      <c r="K696" s="26" t="s">
        <v>3408</v>
      </c>
    </row>
    <row r="697" ht="27" customHeight="1" spans="1:11">
      <c r="A697" s="23" t="s">
        <v>4265</v>
      </c>
      <c r="B697" s="25">
        <v>8580000</v>
      </c>
      <c r="C697" s="26" t="s">
        <v>4266</v>
      </c>
      <c r="D697" s="26" t="s">
        <v>3289</v>
      </c>
      <c r="E697" s="26" t="s">
        <v>3297</v>
      </c>
      <c r="F697" s="26" t="s">
        <v>4067</v>
      </c>
      <c r="G697" s="26" t="s">
        <v>3292</v>
      </c>
      <c r="H697" s="26" t="s">
        <v>3359</v>
      </c>
      <c r="I697" s="26" t="s">
        <v>3300</v>
      </c>
      <c r="J697" s="26" t="s">
        <v>3295</v>
      </c>
      <c r="K697" s="26" t="s">
        <v>4266</v>
      </c>
    </row>
    <row r="698" ht="27" customHeight="1" spans="1:11">
      <c r="A698" s="23" t="s">
        <v>4265</v>
      </c>
      <c r="B698" s="25">
        <v>8580000</v>
      </c>
      <c r="C698" s="26" t="s">
        <v>4266</v>
      </c>
      <c r="D698" s="26" t="s">
        <v>3289</v>
      </c>
      <c r="E698" s="26" t="s">
        <v>3297</v>
      </c>
      <c r="F698" s="26" t="s">
        <v>4067</v>
      </c>
      <c r="G698" s="26" t="s">
        <v>3292</v>
      </c>
      <c r="H698" s="26" t="s">
        <v>3359</v>
      </c>
      <c r="I698" s="26" t="s">
        <v>3300</v>
      </c>
      <c r="J698" s="26" t="s">
        <v>3295</v>
      </c>
      <c r="K698" s="26" t="s">
        <v>4266</v>
      </c>
    </row>
    <row r="699" ht="27" customHeight="1" spans="1:11">
      <c r="A699" s="23" t="s">
        <v>4265</v>
      </c>
      <c r="B699" s="25">
        <v>8580000</v>
      </c>
      <c r="C699" s="26" t="s">
        <v>4266</v>
      </c>
      <c r="D699" s="26" t="s">
        <v>3305</v>
      </c>
      <c r="E699" s="26" t="s">
        <v>3366</v>
      </c>
      <c r="F699" s="26" t="s">
        <v>4069</v>
      </c>
      <c r="G699" s="26" t="s">
        <v>3328</v>
      </c>
      <c r="H699" s="26" t="s">
        <v>4070</v>
      </c>
      <c r="I699" s="26" t="s">
        <v>3407</v>
      </c>
      <c r="J699" s="26" t="s">
        <v>3295</v>
      </c>
      <c r="K699" s="26" t="s">
        <v>4266</v>
      </c>
    </row>
    <row r="700" ht="27" customHeight="1" spans="1:11">
      <c r="A700" s="23" t="s">
        <v>4265</v>
      </c>
      <c r="B700" s="25">
        <v>8580000</v>
      </c>
      <c r="C700" s="26" t="s">
        <v>4266</v>
      </c>
      <c r="D700" s="26" t="s">
        <v>3305</v>
      </c>
      <c r="E700" s="26" t="s">
        <v>3366</v>
      </c>
      <c r="F700" s="26" t="s">
        <v>4069</v>
      </c>
      <c r="G700" s="26" t="s">
        <v>3328</v>
      </c>
      <c r="H700" s="26" t="s">
        <v>4070</v>
      </c>
      <c r="I700" s="26" t="s">
        <v>3407</v>
      </c>
      <c r="J700" s="26" t="s">
        <v>3295</v>
      </c>
      <c r="K700" s="26" t="s">
        <v>4266</v>
      </c>
    </row>
    <row r="701" ht="27" customHeight="1" spans="1:11">
      <c r="A701" s="23" t="s">
        <v>4265</v>
      </c>
      <c r="B701" s="25">
        <v>8580000</v>
      </c>
      <c r="C701" s="26" t="s">
        <v>4266</v>
      </c>
      <c r="D701" s="26" t="s">
        <v>3310</v>
      </c>
      <c r="E701" s="26" t="s">
        <v>3311</v>
      </c>
      <c r="F701" s="26" t="s">
        <v>4071</v>
      </c>
      <c r="G701" s="26" t="s">
        <v>3292</v>
      </c>
      <c r="H701" s="26" t="s">
        <v>3476</v>
      </c>
      <c r="I701" s="26" t="s">
        <v>3300</v>
      </c>
      <c r="J701" s="26" t="s">
        <v>3295</v>
      </c>
      <c r="K701" s="26" t="s">
        <v>4266</v>
      </c>
    </row>
    <row r="702" ht="27" customHeight="1" spans="1:11">
      <c r="A702" s="23" t="s">
        <v>4265</v>
      </c>
      <c r="B702" s="25">
        <v>8580000</v>
      </c>
      <c r="C702" s="26" t="s">
        <v>4266</v>
      </c>
      <c r="D702" s="26" t="s">
        <v>3310</v>
      </c>
      <c r="E702" s="26" t="s">
        <v>3311</v>
      </c>
      <c r="F702" s="26" t="s">
        <v>4071</v>
      </c>
      <c r="G702" s="26" t="s">
        <v>3292</v>
      </c>
      <c r="H702" s="26" t="s">
        <v>3476</v>
      </c>
      <c r="I702" s="26" t="s">
        <v>3300</v>
      </c>
      <c r="J702" s="26" t="s">
        <v>3295</v>
      </c>
      <c r="K702" s="26" t="s">
        <v>4266</v>
      </c>
    </row>
    <row r="703" ht="27" customHeight="1" spans="1:11">
      <c r="A703" s="23" t="s">
        <v>4267</v>
      </c>
      <c r="B703" s="25">
        <v>70600000</v>
      </c>
      <c r="C703" s="26" t="s">
        <v>4268</v>
      </c>
      <c r="D703" s="26" t="s">
        <v>3289</v>
      </c>
      <c r="E703" s="26" t="s">
        <v>3290</v>
      </c>
      <c r="F703" s="26" t="s">
        <v>4269</v>
      </c>
      <c r="G703" s="26" t="s">
        <v>3328</v>
      </c>
      <c r="H703" s="26" t="s">
        <v>4270</v>
      </c>
      <c r="I703" s="26" t="s">
        <v>3832</v>
      </c>
      <c r="J703" s="26" t="s">
        <v>3295</v>
      </c>
      <c r="K703" s="26" t="s">
        <v>4271</v>
      </c>
    </row>
    <row r="704" ht="27" customHeight="1" spans="1:11">
      <c r="A704" s="23" t="s">
        <v>4267</v>
      </c>
      <c r="B704" s="25">
        <v>70600000</v>
      </c>
      <c r="C704" s="26" t="s">
        <v>4268</v>
      </c>
      <c r="D704" s="26" t="s">
        <v>3289</v>
      </c>
      <c r="E704" s="26" t="s">
        <v>3290</v>
      </c>
      <c r="F704" s="26" t="s">
        <v>4269</v>
      </c>
      <c r="G704" s="26" t="s">
        <v>3328</v>
      </c>
      <c r="H704" s="26" t="s">
        <v>4270</v>
      </c>
      <c r="I704" s="26" t="s">
        <v>3832</v>
      </c>
      <c r="J704" s="26" t="s">
        <v>3295</v>
      </c>
      <c r="K704" s="26" t="s">
        <v>4271</v>
      </c>
    </row>
    <row r="705" ht="27" customHeight="1" spans="1:11">
      <c r="A705" s="23" t="s">
        <v>4267</v>
      </c>
      <c r="B705" s="25">
        <v>70600000</v>
      </c>
      <c r="C705" s="26" t="s">
        <v>4268</v>
      </c>
      <c r="D705" s="26" t="s">
        <v>3289</v>
      </c>
      <c r="E705" s="26" t="s">
        <v>3297</v>
      </c>
      <c r="F705" s="26" t="s">
        <v>4272</v>
      </c>
      <c r="G705" s="26" t="s">
        <v>3328</v>
      </c>
      <c r="H705" s="26" t="s">
        <v>3308</v>
      </c>
      <c r="I705" s="26" t="s">
        <v>3300</v>
      </c>
      <c r="J705" s="26" t="s">
        <v>3295</v>
      </c>
      <c r="K705" s="26" t="s">
        <v>4273</v>
      </c>
    </row>
    <row r="706" ht="27" customHeight="1" spans="1:11">
      <c r="A706" s="23" t="s">
        <v>4267</v>
      </c>
      <c r="B706" s="25">
        <v>70600000</v>
      </c>
      <c r="C706" s="26" t="s">
        <v>4268</v>
      </c>
      <c r="D706" s="26" t="s">
        <v>3289</v>
      </c>
      <c r="E706" s="26" t="s">
        <v>3297</v>
      </c>
      <c r="F706" s="26" t="s">
        <v>4272</v>
      </c>
      <c r="G706" s="26" t="s">
        <v>3328</v>
      </c>
      <c r="H706" s="26" t="s">
        <v>3308</v>
      </c>
      <c r="I706" s="26" t="s">
        <v>3300</v>
      </c>
      <c r="J706" s="26" t="s">
        <v>3295</v>
      </c>
      <c r="K706" s="26" t="s">
        <v>4273</v>
      </c>
    </row>
    <row r="707" ht="27" customHeight="1" spans="1:11">
      <c r="A707" s="23" t="s">
        <v>4267</v>
      </c>
      <c r="B707" s="25">
        <v>70600000</v>
      </c>
      <c r="C707" s="26" t="s">
        <v>4268</v>
      </c>
      <c r="D707" s="26" t="s">
        <v>3289</v>
      </c>
      <c r="E707" s="26" t="s">
        <v>3297</v>
      </c>
      <c r="F707" s="26" t="s">
        <v>4274</v>
      </c>
      <c r="G707" s="26" t="s">
        <v>3292</v>
      </c>
      <c r="H707" s="26" t="s">
        <v>3299</v>
      </c>
      <c r="I707" s="26" t="s">
        <v>3300</v>
      </c>
      <c r="J707" s="26" t="s">
        <v>3295</v>
      </c>
      <c r="K707" s="26" t="s">
        <v>4275</v>
      </c>
    </row>
    <row r="708" ht="27" customHeight="1" spans="1:11">
      <c r="A708" s="23" t="s">
        <v>4267</v>
      </c>
      <c r="B708" s="25">
        <v>70600000</v>
      </c>
      <c r="C708" s="26" t="s">
        <v>4268</v>
      </c>
      <c r="D708" s="26" t="s">
        <v>3289</v>
      </c>
      <c r="E708" s="26" t="s">
        <v>3297</v>
      </c>
      <c r="F708" s="26" t="s">
        <v>4274</v>
      </c>
      <c r="G708" s="26" t="s">
        <v>3292</v>
      </c>
      <c r="H708" s="26" t="s">
        <v>3299</v>
      </c>
      <c r="I708" s="26" t="s">
        <v>3300</v>
      </c>
      <c r="J708" s="26" t="s">
        <v>3295</v>
      </c>
      <c r="K708" s="26" t="s">
        <v>4275</v>
      </c>
    </row>
    <row r="709" ht="27" customHeight="1" spans="1:11">
      <c r="A709" s="23" t="s">
        <v>4267</v>
      </c>
      <c r="B709" s="25">
        <v>70600000</v>
      </c>
      <c r="C709" s="26" t="s">
        <v>4268</v>
      </c>
      <c r="D709" s="26" t="s">
        <v>3289</v>
      </c>
      <c r="E709" s="26" t="s">
        <v>3302</v>
      </c>
      <c r="F709" s="26" t="s">
        <v>4276</v>
      </c>
      <c r="G709" s="26" t="s">
        <v>3328</v>
      </c>
      <c r="H709" s="26" t="s">
        <v>3299</v>
      </c>
      <c r="I709" s="26" t="s">
        <v>3300</v>
      </c>
      <c r="J709" s="26" t="s">
        <v>3295</v>
      </c>
      <c r="K709" s="26" t="s">
        <v>4277</v>
      </c>
    </row>
    <row r="710" ht="27" customHeight="1" spans="1:11">
      <c r="A710" s="23" t="s">
        <v>4267</v>
      </c>
      <c r="B710" s="25">
        <v>70600000</v>
      </c>
      <c r="C710" s="26" t="s">
        <v>4268</v>
      </c>
      <c r="D710" s="26" t="s">
        <v>3289</v>
      </c>
      <c r="E710" s="26" t="s">
        <v>3302</v>
      </c>
      <c r="F710" s="26" t="s">
        <v>4276</v>
      </c>
      <c r="G710" s="26" t="s">
        <v>3328</v>
      </c>
      <c r="H710" s="26" t="s">
        <v>3299</v>
      </c>
      <c r="I710" s="26" t="s">
        <v>3300</v>
      </c>
      <c r="J710" s="26" t="s">
        <v>3295</v>
      </c>
      <c r="K710" s="26" t="s">
        <v>4277</v>
      </c>
    </row>
    <row r="711" ht="27" customHeight="1" spans="1:11">
      <c r="A711" s="23" t="s">
        <v>4267</v>
      </c>
      <c r="B711" s="25">
        <v>70600000</v>
      </c>
      <c r="C711" s="26" t="s">
        <v>4268</v>
      </c>
      <c r="D711" s="26" t="s">
        <v>3305</v>
      </c>
      <c r="E711" s="26" t="s">
        <v>3306</v>
      </c>
      <c r="F711" s="26" t="s">
        <v>3514</v>
      </c>
      <c r="G711" s="26" t="s">
        <v>3292</v>
      </c>
      <c r="H711" s="26" t="s">
        <v>3308</v>
      </c>
      <c r="I711" s="26" t="s">
        <v>3300</v>
      </c>
      <c r="J711" s="26" t="s">
        <v>3295</v>
      </c>
      <c r="K711" s="26" t="s">
        <v>4278</v>
      </c>
    </row>
    <row r="712" ht="27" customHeight="1" spans="1:11">
      <c r="A712" s="23" t="s">
        <v>4267</v>
      </c>
      <c r="B712" s="25">
        <v>70600000</v>
      </c>
      <c r="C712" s="26" t="s">
        <v>4268</v>
      </c>
      <c r="D712" s="26" t="s">
        <v>3305</v>
      </c>
      <c r="E712" s="26" t="s">
        <v>3306</v>
      </c>
      <c r="F712" s="26" t="s">
        <v>3514</v>
      </c>
      <c r="G712" s="26" t="s">
        <v>3292</v>
      </c>
      <c r="H712" s="26" t="s">
        <v>3308</v>
      </c>
      <c r="I712" s="26" t="s">
        <v>3300</v>
      </c>
      <c r="J712" s="26" t="s">
        <v>3295</v>
      </c>
      <c r="K712" s="26" t="s">
        <v>4278</v>
      </c>
    </row>
    <row r="713" ht="27" customHeight="1" spans="1:11">
      <c r="A713" s="23" t="s">
        <v>4267</v>
      </c>
      <c r="B713" s="25">
        <v>70600000</v>
      </c>
      <c r="C713" s="26" t="s">
        <v>4268</v>
      </c>
      <c r="D713" s="26" t="s">
        <v>3310</v>
      </c>
      <c r="E713" s="26" t="s">
        <v>3311</v>
      </c>
      <c r="F713" s="26" t="s">
        <v>4279</v>
      </c>
      <c r="G713" s="26" t="s">
        <v>3292</v>
      </c>
      <c r="H713" s="26" t="s">
        <v>3318</v>
      </c>
      <c r="I713" s="26" t="s">
        <v>3300</v>
      </c>
      <c r="J713" s="26" t="s">
        <v>3295</v>
      </c>
      <c r="K713" s="26" t="s">
        <v>4280</v>
      </c>
    </row>
    <row r="714" ht="27" customHeight="1" spans="1:11">
      <c r="A714" s="23" t="s">
        <v>4267</v>
      </c>
      <c r="B714" s="25">
        <v>70600000</v>
      </c>
      <c r="C714" s="26" t="s">
        <v>4268</v>
      </c>
      <c r="D714" s="26" t="s">
        <v>3310</v>
      </c>
      <c r="E714" s="26" t="s">
        <v>3311</v>
      </c>
      <c r="F714" s="26" t="s">
        <v>4279</v>
      </c>
      <c r="G714" s="26" t="s">
        <v>3292</v>
      </c>
      <c r="H714" s="26" t="s">
        <v>3318</v>
      </c>
      <c r="I714" s="26" t="s">
        <v>3300</v>
      </c>
      <c r="J714" s="26" t="s">
        <v>3295</v>
      </c>
      <c r="K714" s="26" t="s">
        <v>4280</v>
      </c>
    </row>
    <row r="715" ht="27" customHeight="1" spans="1:11">
      <c r="A715" s="23" t="s">
        <v>4281</v>
      </c>
      <c r="B715" s="25">
        <v>10120000</v>
      </c>
      <c r="C715" s="26" t="s">
        <v>4282</v>
      </c>
      <c r="D715" s="26" t="s">
        <v>3289</v>
      </c>
      <c r="E715" s="26" t="s">
        <v>3290</v>
      </c>
      <c r="F715" s="26" t="s">
        <v>4283</v>
      </c>
      <c r="G715" s="26"/>
      <c r="H715" s="26" t="s">
        <v>4284</v>
      </c>
      <c r="I715" s="26" t="s">
        <v>3387</v>
      </c>
      <c r="J715" s="26" t="s">
        <v>3295</v>
      </c>
      <c r="K715" s="26" t="s">
        <v>4285</v>
      </c>
    </row>
    <row r="716" ht="27" customHeight="1" spans="1:11">
      <c r="A716" s="23" t="s">
        <v>4281</v>
      </c>
      <c r="B716" s="25">
        <v>10120000</v>
      </c>
      <c r="C716" s="26" t="s">
        <v>4286</v>
      </c>
      <c r="D716" s="26" t="s">
        <v>3289</v>
      </c>
      <c r="E716" s="26" t="s">
        <v>3290</v>
      </c>
      <c r="F716" s="26" t="s">
        <v>4283</v>
      </c>
      <c r="G716" s="26"/>
      <c r="H716" s="26" t="s">
        <v>4284</v>
      </c>
      <c r="I716" s="26" t="s">
        <v>3387</v>
      </c>
      <c r="J716" s="26" t="s">
        <v>3295</v>
      </c>
      <c r="K716" s="26" t="s">
        <v>4285</v>
      </c>
    </row>
    <row r="717" ht="27" customHeight="1" spans="1:11">
      <c r="A717" s="23" t="s">
        <v>4281</v>
      </c>
      <c r="B717" s="25">
        <v>10120000</v>
      </c>
      <c r="C717" s="26" t="s">
        <v>4286</v>
      </c>
      <c r="D717" s="26" t="s">
        <v>3289</v>
      </c>
      <c r="E717" s="26" t="s">
        <v>3290</v>
      </c>
      <c r="F717" s="26" t="s">
        <v>4287</v>
      </c>
      <c r="G717" s="26"/>
      <c r="H717" s="26" t="s">
        <v>4288</v>
      </c>
      <c r="I717" s="26" t="s">
        <v>3387</v>
      </c>
      <c r="J717" s="26" t="s">
        <v>3295</v>
      </c>
      <c r="K717" s="26" t="s">
        <v>4289</v>
      </c>
    </row>
    <row r="718" ht="27" customHeight="1" spans="1:11">
      <c r="A718" s="23" t="s">
        <v>4281</v>
      </c>
      <c r="B718" s="25">
        <v>10120000</v>
      </c>
      <c r="C718" s="26" t="s">
        <v>4286</v>
      </c>
      <c r="D718" s="26" t="s">
        <v>3289</v>
      </c>
      <c r="E718" s="26" t="s">
        <v>3290</v>
      </c>
      <c r="F718" s="26" t="s">
        <v>4287</v>
      </c>
      <c r="G718" s="26"/>
      <c r="H718" s="26" t="s">
        <v>4288</v>
      </c>
      <c r="I718" s="26" t="s">
        <v>3387</v>
      </c>
      <c r="J718" s="26" t="s">
        <v>3295</v>
      </c>
      <c r="K718" s="26" t="s">
        <v>4289</v>
      </c>
    </row>
    <row r="719" ht="27" customHeight="1" spans="1:11">
      <c r="A719" s="23" t="s">
        <v>4281</v>
      </c>
      <c r="B719" s="25">
        <v>10120000</v>
      </c>
      <c r="C719" s="26" t="s">
        <v>4286</v>
      </c>
      <c r="D719" s="26" t="s">
        <v>3289</v>
      </c>
      <c r="E719" s="26" t="s">
        <v>3290</v>
      </c>
      <c r="F719" s="26" t="s">
        <v>4290</v>
      </c>
      <c r="G719" s="26"/>
      <c r="H719" s="26" t="s">
        <v>4291</v>
      </c>
      <c r="I719" s="26" t="s">
        <v>3387</v>
      </c>
      <c r="J719" s="26" t="s">
        <v>3295</v>
      </c>
      <c r="K719" s="26" t="s">
        <v>4285</v>
      </c>
    </row>
    <row r="720" ht="27" customHeight="1" spans="1:11">
      <c r="A720" s="23" t="s">
        <v>4281</v>
      </c>
      <c r="B720" s="25">
        <v>10120000</v>
      </c>
      <c r="C720" s="26" t="s">
        <v>4286</v>
      </c>
      <c r="D720" s="26" t="s">
        <v>3289</v>
      </c>
      <c r="E720" s="26" t="s">
        <v>3290</v>
      </c>
      <c r="F720" s="26" t="s">
        <v>4290</v>
      </c>
      <c r="G720" s="26"/>
      <c r="H720" s="26" t="s">
        <v>4291</v>
      </c>
      <c r="I720" s="26" t="s">
        <v>3387</v>
      </c>
      <c r="J720" s="26" t="s">
        <v>3295</v>
      </c>
      <c r="K720" s="26" t="s">
        <v>4285</v>
      </c>
    </row>
    <row r="721" ht="27" customHeight="1" spans="1:11">
      <c r="A721" s="23" t="s">
        <v>4281</v>
      </c>
      <c r="B721" s="25">
        <v>10120000</v>
      </c>
      <c r="C721" s="26" t="s">
        <v>4286</v>
      </c>
      <c r="D721" s="26" t="s">
        <v>3289</v>
      </c>
      <c r="E721" s="26" t="s">
        <v>3290</v>
      </c>
      <c r="F721" s="26" t="s">
        <v>4292</v>
      </c>
      <c r="G721" s="26"/>
      <c r="H721" s="26" t="s">
        <v>4293</v>
      </c>
      <c r="I721" s="26" t="s">
        <v>3387</v>
      </c>
      <c r="J721" s="26" t="s">
        <v>3295</v>
      </c>
      <c r="K721" s="26" t="s">
        <v>4289</v>
      </c>
    </row>
    <row r="722" ht="27" customHeight="1" spans="1:11">
      <c r="A722" s="23" t="s">
        <v>4281</v>
      </c>
      <c r="B722" s="25">
        <v>10120000</v>
      </c>
      <c r="C722" s="26" t="s">
        <v>4286</v>
      </c>
      <c r="D722" s="26" t="s">
        <v>3289</v>
      </c>
      <c r="E722" s="26" t="s">
        <v>3290</v>
      </c>
      <c r="F722" s="26" t="s">
        <v>4292</v>
      </c>
      <c r="G722" s="26"/>
      <c r="H722" s="26" t="s">
        <v>4293</v>
      </c>
      <c r="I722" s="26" t="s">
        <v>3387</v>
      </c>
      <c r="J722" s="26" t="s">
        <v>3295</v>
      </c>
      <c r="K722" s="26" t="s">
        <v>4289</v>
      </c>
    </row>
    <row r="723" ht="27" customHeight="1" spans="1:11">
      <c r="A723" s="23" t="s">
        <v>4281</v>
      </c>
      <c r="B723" s="25">
        <v>10120000</v>
      </c>
      <c r="C723" s="26" t="s">
        <v>4286</v>
      </c>
      <c r="D723" s="26" t="s">
        <v>3289</v>
      </c>
      <c r="E723" s="26" t="s">
        <v>3297</v>
      </c>
      <c r="F723" s="26" t="s">
        <v>4294</v>
      </c>
      <c r="G723" s="26"/>
      <c r="H723" s="26" t="s">
        <v>3299</v>
      </c>
      <c r="I723" s="26" t="s">
        <v>3300</v>
      </c>
      <c r="J723" s="26" t="s">
        <v>3295</v>
      </c>
      <c r="K723" s="26" t="s">
        <v>4285</v>
      </c>
    </row>
    <row r="724" ht="27" customHeight="1" spans="1:11">
      <c r="A724" s="23" t="s">
        <v>4281</v>
      </c>
      <c r="B724" s="25">
        <v>10120000</v>
      </c>
      <c r="C724" s="26" t="s">
        <v>4286</v>
      </c>
      <c r="D724" s="26" t="s">
        <v>3289</v>
      </c>
      <c r="E724" s="26" t="s">
        <v>3297</v>
      </c>
      <c r="F724" s="26" t="s">
        <v>4294</v>
      </c>
      <c r="G724" s="26"/>
      <c r="H724" s="26" t="s">
        <v>3299</v>
      </c>
      <c r="I724" s="26" t="s">
        <v>3300</v>
      </c>
      <c r="J724" s="26" t="s">
        <v>3295</v>
      </c>
      <c r="K724" s="26" t="s">
        <v>4285</v>
      </c>
    </row>
    <row r="725" ht="27" customHeight="1" spans="1:11">
      <c r="A725" s="23" t="s">
        <v>4281</v>
      </c>
      <c r="B725" s="25">
        <v>10120000</v>
      </c>
      <c r="C725" s="26" t="s">
        <v>4286</v>
      </c>
      <c r="D725" s="26" t="s">
        <v>3289</v>
      </c>
      <c r="E725" s="26" t="s">
        <v>3302</v>
      </c>
      <c r="F725" s="26" t="s">
        <v>4295</v>
      </c>
      <c r="G725" s="26"/>
      <c r="H725" s="26" t="s">
        <v>3299</v>
      </c>
      <c r="I725" s="26" t="s">
        <v>3300</v>
      </c>
      <c r="J725" s="26" t="s">
        <v>3295</v>
      </c>
      <c r="K725" s="26" t="s">
        <v>4285</v>
      </c>
    </row>
    <row r="726" ht="27" customHeight="1" spans="1:11">
      <c r="A726" s="23" t="s">
        <v>4281</v>
      </c>
      <c r="B726" s="25">
        <v>10120000</v>
      </c>
      <c r="C726" s="26" t="s">
        <v>4286</v>
      </c>
      <c r="D726" s="26" t="s">
        <v>3289</v>
      </c>
      <c r="E726" s="26" t="s">
        <v>3302</v>
      </c>
      <c r="F726" s="26" t="s">
        <v>4295</v>
      </c>
      <c r="G726" s="26"/>
      <c r="H726" s="26" t="s">
        <v>3299</v>
      </c>
      <c r="I726" s="26" t="s">
        <v>3300</v>
      </c>
      <c r="J726" s="26" t="s">
        <v>3295</v>
      </c>
      <c r="K726" s="26" t="s">
        <v>4285</v>
      </c>
    </row>
    <row r="727" ht="27" customHeight="1" spans="1:11">
      <c r="A727" s="23" t="s">
        <v>4281</v>
      </c>
      <c r="B727" s="25">
        <v>10120000</v>
      </c>
      <c r="C727" s="26" t="s">
        <v>4286</v>
      </c>
      <c r="D727" s="26" t="s">
        <v>3305</v>
      </c>
      <c r="E727" s="26" t="s">
        <v>3306</v>
      </c>
      <c r="F727" s="26" t="s">
        <v>4296</v>
      </c>
      <c r="G727" s="26"/>
      <c r="H727" s="26" t="s">
        <v>4077</v>
      </c>
      <c r="I727" s="26" t="s">
        <v>3407</v>
      </c>
      <c r="J727" s="26" t="s">
        <v>3295</v>
      </c>
      <c r="K727" s="26" t="s">
        <v>4285</v>
      </c>
    </row>
    <row r="728" ht="27" customHeight="1" spans="1:11">
      <c r="A728" s="23" t="s">
        <v>4281</v>
      </c>
      <c r="B728" s="25">
        <v>10120000</v>
      </c>
      <c r="C728" s="26" t="s">
        <v>4286</v>
      </c>
      <c r="D728" s="26" t="s">
        <v>3305</v>
      </c>
      <c r="E728" s="26" t="s">
        <v>3306</v>
      </c>
      <c r="F728" s="26" t="s">
        <v>4296</v>
      </c>
      <c r="G728" s="26"/>
      <c r="H728" s="26" t="s">
        <v>4077</v>
      </c>
      <c r="I728" s="26" t="s">
        <v>3407</v>
      </c>
      <c r="J728" s="26" t="s">
        <v>3295</v>
      </c>
      <c r="K728" s="26" t="s">
        <v>4285</v>
      </c>
    </row>
    <row r="729" ht="27" customHeight="1" spans="1:11">
      <c r="A729" s="23" t="s">
        <v>4281</v>
      </c>
      <c r="B729" s="25">
        <v>10120000</v>
      </c>
      <c r="C729" s="26" t="s">
        <v>4286</v>
      </c>
      <c r="D729" s="26" t="s">
        <v>3305</v>
      </c>
      <c r="E729" s="26" t="s">
        <v>3306</v>
      </c>
      <c r="F729" s="26" t="s">
        <v>4297</v>
      </c>
      <c r="G729" s="26"/>
      <c r="H729" s="26" t="s">
        <v>4077</v>
      </c>
      <c r="I729" s="26" t="s">
        <v>3407</v>
      </c>
      <c r="J729" s="26" t="s">
        <v>3295</v>
      </c>
      <c r="K729" s="26" t="s">
        <v>4285</v>
      </c>
    </row>
    <row r="730" ht="27" customHeight="1" spans="1:11">
      <c r="A730" s="23" t="s">
        <v>4281</v>
      </c>
      <c r="B730" s="25">
        <v>10120000</v>
      </c>
      <c r="C730" s="26" t="s">
        <v>4286</v>
      </c>
      <c r="D730" s="26" t="s">
        <v>3305</v>
      </c>
      <c r="E730" s="26" t="s">
        <v>3306</v>
      </c>
      <c r="F730" s="26" t="s">
        <v>4297</v>
      </c>
      <c r="G730" s="26"/>
      <c r="H730" s="26" t="s">
        <v>4077</v>
      </c>
      <c r="I730" s="26" t="s">
        <v>3407</v>
      </c>
      <c r="J730" s="26" t="s">
        <v>3295</v>
      </c>
      <c r="K730" s="26" t="s">
        <v>4285</v>
      </c>
    </row>
    <row r="731" ht="27" customHeight="1" spans="1:11">
      <c r="A731" s="23" t="s">
        <v>4281</v>
      </c>
      <c r="B731" s="25">
        <v>10120000</v>
      </c>
      <c r="C731" s="26" t="s">
        <v>4286</v>
      </c>
      <c r="D731" s="26" t="s">
        <v>3310</v>
      </c>
      <c r="E731" s="26" t="s">
        <v>3311</v>
      </c>
      <c r="F731" s="26" t="s">
        <v>4298</v>
      </c>
      <c r="G731" s="26"/>
      <c r="H731" s="26" t="s">
        <v>3476</v>
      </c>
      <c r="I731" s="26" t="s">
        <v>3300</v>
      </c>
      <c r="J731" s="26" t="s">
        <v>3295</v>
      </c>
      <c r="K731" s="26" t="s">
        <v>4285</v>
      </c>
    </row>
    <row r="732" ht="27" customHeight="1" spans="1:11">
      <c r="A732" s="23" t="s">
        <v>4281</v>
      </c>
      <c r="B732" s="25">
        <v>10120000</v>
      </c>
      <c r="C732" s="26" t="s">
        <v>4286</v>
      </c>
      <c r="D732" s="26" t="s">
        <v>3310</v>
      </c>
      <c r="E732" s="26" t="s">
        <v>3311</v>
      </c>
      <c r="F732" s="26" t="s">
        <v>4298</v>
      </c>
      <c r="G732" s="26"/>
      <c r="H732" s="26" t="s">
        <v>3476</v>
      </c>
      <c r="I732" s="26" t="s">
        <v>3300</v>
      </c>
      <c r="J732" s="26" t="s">
        <v>3295</v>
      </c>
      <c r="K732" s="26" t="s">
        <v>4285</v>
      </c>
    </row>
    <row r="733" ht="27" customHeight="1" spans="1:11">
      <c r="A733" s="23" t="s">
        <v>4299</v>
      </c>
      <c r="B733" s="25">
        <v>67710000</v>
      </c>
      <c r="C733" s="26" t="s">
        <v>4300</v>
      </c>
      <c r="D733" s="26" t="s">
        <v>3289</v>
      </c>
      <c r="E733" s="26" t="s">
        <v>3297</v>
      </c>
      <c r="F733" s="26" t="s">
        <v>4067</v>
      </c>
      <c r="G733" s="26"/>
      <c r="H733" s="26" t="s">
        <v>3359</v>
      </c>
      <c r="I733" s="26" t="s">
        <v>3300</v>
      </c>
      <c r="J733" s="26" t="s">
        <v>3295</v>
      </c>
      <c r="K733" s="26" t="s">
        <v>4301</v>
      </c>
    </row>
    <row r="734" ht="27" customHeight="1" spans="1:11">
      <c r="A734" s="23" t="s">
        <v>4299</v>
      </c>
      <c r="B734" s="25">
        <v>67710000</v>
      </c>
      <c r="C734" s="26" t="s">
        <v>4300</v>
      </c>
      <c r="D734" s="26" t="s">
        <v>3289</v>
      </c>
      <c r="E734" s="26" t="s">
        <v>3297</v>
      </c>
      <c r="F734" s="26" t="s">
        <v>4067</v>
      </c>
      <c r="G734" s="26"/>
      <c r="H734" s="26" t="s">
        <v>3359</v>
      </c>
      <c r="I734" s="26" t="s">
        <v>3300</v>
      </c>
      <c r="J734" s="26" t="s">
        <v>3295</v>
      </c>
      <c r="K734" s="26" t="s">
        <v>4301</v>
      </c>
    </row>
    <row r="735" ht="27" customHeight="1" spans="1:11">
      <c r="A735" s="23" t="s">
        <v>4299</v>
      </c>
      <c r="B735" s="25">
        <v>67710000</v>
      </c>
      <c r="C735" s="26" t="s">
        <v>4300</v>
      </c>
      <c r="D735" s="26" t="s">
        <v>3305</v>
      </c>
      <c r="E735" s="26" t="s">
        <v>3366</v>
      </c>
      <c r="F735" s="26" t="s">
        <v>4069</v>
      </c>
      <c r="G735" s="26"/>
      <c r="H735" s="26" t="s">
        <v>4070</v>
      </c>
      <c r="I735" s="26" t="s">
        <v>3407</v>
      </c>
      <c r="J735" s="26" t="s">
        <v>3295</v>
      </c>
      <c r="K735" s="26" t="s">
        <v>4301</v>
      </c>
    </row>
    <row r="736" ht="27" customHeight="1" spans="1:11">
      <c r="A736" s="23" t="s">
        <v>4299</v>
      </c>
      <c r="B736" s="25">
        <v>67710000</v>
      </c>
      <c r="C736" s="26" t="s">
        <v>4300</v>
      </c>
      <c r="D736" s="26" t="s">
        <v>3305</v>
      </c>
      <c r="E736" s="26" t="s">
        <v>3366</v>
      </c>
      <c r="F736" s="26" t="s">
        <v>4069</v>
      </c>
      <c r="G736" s="26"/>
      <c r="H736" s="26" t="s">
        <v>4070</v>
      </c>
      <c r="I736" s="26" t="s">
        <v>3407</v>
      </c>
      <c r="J736" s="26" t="s">
        <v>3295</v>
      </c>
      <c r="K736" s="26" t="s">
        <v>4301</v>
      </c>
    </row>
    <row r="737" ht="27" customHeight="1" spans="1:11">
      <c r="A737" s="23" t="s">
        <v>4299</v>
      </c>
      <c r="B737" s="25">
        <v>67710000</v>
      </c>
      <c r="C737" s="26" t="s">
        <v>4300</v>
      </c>
      <c r="D737" s="26" t="s">
        <v>3310</v>
      </c>
      <c r="E737" s="26" t="s">
        <v>3311</v>
      </c>
      <c r="F737" s="26" t="s">
        <v>4071</v>
      </c>
      <c r="G737" s="26"/>
      <c r="H737" s="26" t="s">
        <v>3476</v>
      </c>
      <c r="I737" s="26" t="s">
        <v>3300</v>
      </c>
      <c r="J737" s="26" t="s">
        <v>3295</v>
      </c>
      <c r="K737" s="26" t="s">
        <v>4301</v>
      </c>
    </row>
    <row r="738" ht="27" customHeight="1" spans="1:11">
      <c r="A738" s="23" t="s">
        <v>4299</v>
      </c>
      <c r="B738" s="25">
        <v>67710000</v>
      </c>
      <c r="C738" s="26" t="s">
        <v>4300</v>
      </c>
      <c r="D738" s="26" t="s">
        <v>3310</v>
      </c>
      <c r="E738" s="26" t="s">
        <v>3311</v>
      </c>
      <c r="F738" s="26" t="s">
        <v>4071</v>
      </c>
      <c r="G738" s="26"/>
      <c r="H738" s="26" t="s">
        <v>3476</v>
      </c>
      <c r="I738" s="26" t="s">
        <v>3300</v>
      </c>
      <c r="J738" s="26" t="s">
        <v>3295</v>
      </c>
      <c r="K738" s="26" t="s">
        <v>4301</v>
      </c>
    </row>
    <row r="739" ht="27" customHeight="1" spans="1:11">
      <c r="A739" s="24" t="s">
        <v>4302</v>
      </c>
      <c r="B739" s="23"/>
      <c r="C739" s="23"/>
      <c r="D739" s="23"/>
      <c r="E739" s="23"/>
      <c r="F739" s="23"/>
      <c r="G739" s="23"/>
      <c r="H739" s="23"/>
      <c r="I739" s="23"/>
      <c r="J739" s="23"/>
      <c r="K739" s="23"/>
    </row>
    <row r="740" ht="27" customHeight="1" spans="1:11">
      <c r="A740" s="27" t="s">
        <v>4302</v>
      </c>
      <c r="B740" s="23"/>
      <c r="C740" s="23"/>
      <c r="D740" s="23"/>
      <c r="E740" s="23"/>
      <c r="F740" s="23"/>
      <c r="G740" s="23"/>
      <c r="H740" s="23"/>
      <c r="I740" s="23"/>
      <c r="J740" s="23"/>
      <c r="K740" s="23"/>
    </row>
    <row r="741" ht="27" customHeight="1" spans="1:11">
      <c r="A741" s="23" t="s">
        <v>4303</v>
      </c>
      <c r="B741" s="25">
        <v>7450000</v>
      </c>
      <c r="C741" s="26" t="s">
        <v>4304</v>
      </c>
      <c r="D741" s="26" t="s">
        <v>3289</v>
      </c>
      <c r="E741" s="26" t="s">
        <v>3290</v>
      </c>
      <c r="F741" s="26" t="s">
        <v>4305</v>
      </c>
      <c r="G741" s="26" t="s">
        <v>3328</v>
      </c>
      <c r="H741" s="26" t="s">
        <v>4306</v>
      </c>
      <c r="I741" s="26" t="s">
        <v>4307</v>
      </c>
      <c r="J741" s="26" t="s">
        <v>3295</v>
      </c>
      <c r="K741" s="26" t="s">
        <v>4172</v>
      </c>
    </row>
    <row r="742" ht="27" customHeight="1" spans="1:11">
      <c r="A742" s="23" t="s">
        <v>4303</v>
      </c>
      <c r="B742" s="25">
        <v>7450000</v>
      </c>
      <c r="C742" s="26" t="s">
        <v>4304</v>
      </c>
      <c r="D742" s="26" t="s">
        <v>3289</v>
      </c>
      <c r="E742" s="26" t="s">
        <v>3290</v>
      </c>
      <c r="F742" s="26" t="s">
        <v>4305</v>
      </c>
      <c r="G742" s="26" t="s">
        <v>3328</v>
      </c>
      <c r="H742" s="26" t="s">
        <v>4306</v>
      </c>
      <c r="I742" s="26" t="s">
        <v>4307</v>
      </c>
      <c r="J742" s="26" t="s">
        <v>3295</v>
      </c>
      <c r="K742" s="26" t="s">
        <v>4172</v>
      </c>
    </row>
    <row r="743" ht="27" customHeight="1" spans="1:11">
      <c r="A743" s="23" t="s">
        <v>4303</v>
      </c>
      <c r="B743" s="25">
        <v>7450000</v>
      </c>
      <c r="C743" s="26" t="s">
        <v>4304</v>
      </c>
      <c r="D743" s="26" t="s">
        <v>3289</v>
      </c>
      <c r="E743" s="26" t="s">
        <v>3290</v>
      </c>
      <c r="F743" s="26" t="s">
        <v>4305</v>
      </c>
      <c r="G743" s="26" t="s">
        <v>3328</v>
      </c>
      <c r="H743" s="26" t="s">
        <v>4306</v>
      </c>
      <c r="I743" s="26" t="s">
        <v>4307</v>
      </c>
      <c r="J743" s="26" t="s">
        <v>3295</v>
      </c>
      <c r="K743" s="26" t="s">
        <v>4172</v>
      </c>
    </row>
    <row r="744" ht="27" customHeight="1" spans="1:11">
      <c r="A744" s="23" t="s">
        <v>4303</v>
      </c>
      <c r="B744" s="25">
        <v>7450000</v>
      </c>
      <c r="C744" s="26" t="s">
        <v>4304</v>
      </c>
      <c r="D744" s="26" t="s">
        <v>3289</v>
      </c>
      <c r="E744" s="26" t="s">
        <v>3297</v>
      </c>
      <c r="F744" s="26" t="s">
        <v>4308</v>
      </c>
      <c r="G744" s="26" t="s">
        <v>3328</v>
      </c>
      <c r="H744" s="26" t="s">
        <v>3299</v>
      </c>
      <c r="I744" s="26" t="s">
        <v>3300</v>
      </c>
      <c r="J744" s="26" t="s">
        <v>3295</v>
      </c>
      <c r="K744" s="26" t="s">
        <v>4050</v>
      </c>
    </row>
    <row r="745" ht="27" customHeight="1" spans="1:11">
      <c r="A745" s="23" t="s">
        <v>4303</v>
      </c>
      <c r="B745" s="25">
        <v>7450000</v>
      </c>
      <c r="C745" s="26" t="s">
        <v>4304</v>
      </c>
      <c r="D745" s="26" t="s">
        <v>3289</v>
      </c>
      <c r="E745" s="26" t="s">
        <v>3297</v>
      </c>
      <c r="F745" s="26" t="s">
        <v>4308</v>
      </c>
      <c r="G745" s="26" t="s">
        <v>3328</v>
      </c>
      <c r="H745" s="26" t="s">
        <v>3299</v>
      </c>
      <c r="I745" s="26" t="s">
        <v>3300</v>
      </c>
      <c r="J745" s="26" t="s">
        <v>3295</v>
      </c>
      <c r="K745" s="26" t="s">
        <v>4050</v>
      </c>
    </row>
    <row r="746" ht="27" customHeight="1" spans="1:11">
      <c r="A746" s="23" t="s">
        <v>4303</v>
      </c>
      <c r="B746" s="25">
        <v>7450000</v>
      </c>
      <c r="C746" s="26" t="s">
        <v>4304</v>
      </c>
      <c r="D746" s="26" t="s">
        <v>3289</v>
      </c>
      <c r="E746" s="26" t="s">
        <v>3297</v>
      </c>
      <c r="F746" s="26" t="s">
        <v>4308</v>
      </c>
      <c r="G746" s="26" t="s">
        <v>3328</v>
      </c>
      <c r="H746" s="26" t="s">
        <v>3299</v>
      </c>
      <c r="I746" s="26" t="s">
        <v>3300</v>
      </c>
      <c r="J746" s="26" t="s">
        <v>3295</v>
      </c>
      <c r="K746" s="26" t="s">
        <v>4050</v>
      </c>
    </row>
    <row r="747" ht="27" customHeight="1" spans="1:11">
      <c r="A747" s="23" t="s">
        <v>4303</v>
      </c>
      <c r="B747" s="25">
        <v>7450000</v>
      </c>
      <c r="C747" s="26" t="s">
        <v>4304</v>
      </c>
      <c r="D747" s="26" t="s">
        <v>3289</v>
      </c>
      <c r="E747" s="26" t="s">
        <v>3297</v>
      </c>
      <c r="F747" s="26" t="s">
        <v>4309</v>
      </c>
      <c r="G747" s="26" t="s">
        <v>3328</v>
      </c>
      <c r="H747" s="26" t="s">
        <v>3299</v>
      </c>
      <c r="I747" s="26" t="s">
        <v>3300</v>
      </c>
      <c r="J747" s="26" t="s">
        <v>3295</v>
      </c>
      <c r="K747" s="26" t="s">
        <v>4052</v>
      </c>
    </row>
    <row r="748" ht="27" customHeight="1" spans="1:11">
      <c r="A748" s="23" t="s">
        <v>4303</v>
      </c>
      <c r="B748" s="25">
        <v>7450000</v>
      </c>
      <c r="C748" s="26" t="s">
        <v>4304</v>
      </c>
      <c r="D748" s="26" t="s">
        <v>3289</v>
      </c>
      <c r="E748" s="26" t="s">
        <v>3297</v>
      </c>
      <c r="F748" s="26" t="s">
        <v>4309</v>
      </c>
      <c r="G748" s="26" t="s">
        <v>3328</v>
      </c>
      <c r="H748" s="26" t="s">
        <v>3299</v>
      </c>
      <c r="I748" s="26" t="s">
        <v>3300</v>
      </c>
      <c r="J748" s="26" t="s">
        <v>3295</v>
      </c>
      <c r="K748" s="26" t="s">
        <v>4052</v>
      </c>
    </row>
    <row r="749" ht="27" customHeight="1" spans="1:11">
      <c r="A749" s="23" t="s">
        <v>4303</v>
      </c>
      <c r="B749" s="25">
        <v>7450000</v>
      </c>
      <c r="C749" s="26" t="s">
        <v>4304</v>
      </c>
      <c r="D749" s="26" t="s">
        <v>3289</v>
      </c>
      <c r="E749" s="26" t="s">
        <v>3297</v>
      </c>
      <c r="F749" s="26" t="s">
        <v>4309</v>
      </c>
      <c r="G749" s="26" t="s">
        <v>3328</v>
      </c>
      <c r="H749" s="26" t="s">
        <v>3299</v>
      </c>
      <c r="I749" s="26" t="s">
        <v>3300</v>
      </c>
      <c r="J749" s="26" t="s">
        <v>3295</v>
      </c>
      <c r="K749" s="26" t="s">
        <v>4052</v>
      </c>
    </row>
    <row r="750" ht="27" customHeight="1" spans="1:11">
      <c r="A750" s="23" t="s">
        <v>4303</v>
      </c>
      <c r="B750" s="25">
        <v>7450000</v>
      </c>
      <c r="C750" s="26" t="s">
        <v>4304</v>
      </c>
      <c r="D750" s="26" t="s">
        <v>3289</v>
      </c>
      <c r="E750" s="26" t="s">
        <v>3302</v>
      </c>
      <c r="F750" s="26" t="s">
        <v>4310</v>
      </c>
      <c r="G750" s="26" t="s">
        <v>3328</v>
      </c>
      <c r="H750" s="26" t="s">
        <v>3299</v>
      </c>
      <c r="I750" s="26" t="s">
        <v>3300</v>
      </c>
      <c r="J750" s="26" t="s">
        <v>3321</v>
      </c>
      <c r="K750" s="26" t="s">
        <v>4037</v>
      </c>
    </row>
    <row r="751" ht="27" customHeight="1" spans="1:11">
      <c r="A751" s="23" t="s">
        <v>4303</v>
      </c>
      <c r="B751" s="25">
        <v>7450000</v>
      </c>
      <c r="C751" s="26" t="s">
        <v>4304</v>
      </c>
      <c r="D751" s="26" t="s">
        <v>3289</v>
      </c>
      <c r="E751" s="26" t="s">
        <v>3302</v>
      </c>
      <c r="F751" s="26" t="s">
        <v>4310</v>
      </c>
      <c r="G751" s="26" t="s">
        <v>3328</v>
      </c>
      <c r="H751" s="26" t="s">
        <v>3299</v>
      </c>
      <c r="I751" s="26" t="s">
        <v>3300</v>
      </c>
      <c r="J751" s="26" t="s">
        <v>3321</v>
      </c>
      <c r="K751" s="26" t="s">
        <v>4037</v>
      </c>
    </row>
    <row r="752" ht="27" customHeight="1" spans="1:11">
      <c r="A752" s="23" t="s">
        <v>4303</v>
      </c>
      <c r="B752" s="25">
        <v>7450000</v>
      </c>
      <c r="C752" s="26" t="s">
        <v>4304</v>
      </c>
      <c r="D752" s="26" t="s">
        <v>3289</v>
      </c>
      <c r="E752" s="26" t="s">
        <v>3302</v>
      </c>
      <c r="F752" s="26" t="s">
        <v>4310</v>
      </c>
      <c r="G752" s="26" t="s">
        <v>3328</v>
      </c>
      <c r="H752" s="26" t="s">
        <v>3299</v>
      </c>
      <c r="I752" s="26" t="s">
        <v>3300</v>
      </c>
      <c r="J752" s="26" t="s">
        <v>3321</v>
      </c>
      <c r="K752" s="26" t="s">
        <v>4037</v>
      </c>
    </row>
    <row r="753" ht="27" customHeight="1" spans="1:11">
      <c r="A753" s="23" t="s">
        <v>4303</v>
      </c>
      <c r="B753" s="25">
        <v>7450000</v>
      </c>
      <c r="C753" s="26" t="s">
        <v>4304</v>
      </c>
      <c r="D753" s="26" t="s">
        <v>3305</v>
      </c>
      <c r="E753" s="26" t="s">
        <v>3306</v>
      </c>
      <c r="F753" s="26" t="s">
        <v>4311</v>
      </c>
      <c r="G753" s="26" t="s">
        <v>3328</v>
      </c>
      <c r="H753" s="26" t="s">
        <v>3831</v>
      </c>
      <c r="I753" s="26"/>
      <c r="J753" s="26" t="s">
        <v>3321</v>
      </c>
      <c r="K753" s="26" t="s">
        <v>4040</v>
      </c>
    </row>
    <row r="754" ht="27" customHeight="1" spans="1:11">
      <c r="A754" s="23" t="s">
        <v>4303</v>
      </c>
      <c r="B754" s="25">
        <v>7450000</v>
      </c>
      <c r="C754" s="26" t="s">
        <v>4304</v>
      </c>
      <c r="D754" s="26" t="s">
        <v>3305</v>
      </c>
      <c r="E754" s="26" t="s">
        <v>3306</v>
      </c>
      <c r="F754" s="26" t="s">
        <v>4311</v>
      </c>
      <c r="G754" s="26" t="s">
        <v>3328</v>
      </c>
      <c r="H754" s="26" t="s">
        <v>3831</v>
      </c>
      <c r="I754" s="26"/>
      <c r="J754" s="26" t="s">
        <v>3321</v>
      </c>
      <c r="K754" s="26" t="s">
        <v>4040</v>
      </c>
    </row>
    <row r="755" ht="27" customHeight="1" spans="1:11">
      <c r="A755" s="23" t="s">
        <v>4303</v>
      </c>
      <c r="B755" s="25">
        <v>7450000</v>
      </c>
      <c r="C755" s="26" t="s">
        <v>4304</v>
      </c>
      <c r="D755" s="26" t="s">
        <v>3305</v>
      </c>
      <c r="E755" s="26" t="s">
        <v>3306</v>
      </c>
      <c r="F755" s="26" t="s">
        <v>4311</v>
      </c>
      <c r="G755" s="26" t="s">
        <v>3328</v>
      </c>
      <c r="H755" s="26" t="s">
        <v>3831</v>
      </c>
      <c r="I755" s="26"/>
      <c r="J755" s="26" t="s">
        <v>3321</v>
      </c>
      <c r="K755" s="26" t="s">
        <v>4040</v>
      </c>
    </row>
    <row r="756" ht="27" customHeight="1" spans="1:11">
      <c r="A756" s="23" t="s">
        <v>4303</v>
      </c>
      <c r="B756" s="25">
        <v>7450000</v>
      </c>
      <c r="C756" s="26" t="s">
        <v>4304</v>
      </c>
      <c r="D756" s="26" t="s">
        <v>3310</v>
      </c>
      <c r="E756" s="26" t="s">
        <v>3311</v>
      </c>
      <c r="F756" s="26" t="s">
        <v>4312</v>
      </c>
      <c r="G756" s="26" t="s">
        <v>3292</v>
      </c>
      <c r="H756" s="26" t="s">
        <v>3476</v>
      </c>
      <c r="I756" s="26" t="s">
        <v>3300</v>
      </c>
      <c r="J756" s="26" t="s">
        <v>3321</v>
      </c>
      <c r="K756" s="26" t="s">
        <v>3517</v>
      </c>
    </row>
    <row r="757" ht="27" customHeight="1" spans="1:11">
      <c r="A757" s="23" t="s">
        <v>4303</v>
      </c>
      <c r="B757" s="25">
        <v>7450000</v>
      </c>
      <c r="C757" s="26" t="s">
        <v>4304</v>
      </c>
      <c r="D757" s="26" t="s">
        <v>3310</v>
      </c>
      <c r="E757" s="26" t="s">
        <v>3311</v>
      </c>
      <c r="F757" s="26" t="s">
        <v>4312</v>
      </c>
      <c r="G757" s="26" t="s">
        <v>3292</v>
      </c>
      <c r="H757" s="26" t="s">
        <v>3476</v>
      </c>
      <c r="I757" s="26" t="s">
        <v>3300</v>
      </c>
      <c r="J757" s="26" t="s">
        <v>3321</v>
      </c>
      <c r="K757" s="26" t="s">
        <v>3517</v>
      </c>
    </row>
    <row r="758" ht="27" customHeight="1" spans="1:11">
      <c r="A758" s="23" t="s">
        <v>4303</v>
      </c>
      <c r="B758" s="25">
        <v>7450000</v>
      </c>
      <c r="C758" s="26" t="s">
        <v>4304</v>
      </c>
      <c r="D758" s="26" t="s">
        <v>3310</v>
      </c>
      <c r="E758" s="26" t="s">
        <v>3311</v>
      </c>
      <c r="F758" s="26" t="s">
        <v>4312</v>
      </c>
      <c r="G758" s="26" t="s">
        <v>3292</v>
      </c>
      <c r="H758" s="26" t="s">
        <v>3476</v>
      </c>
      <c r="I758" s="26" t="s">
        <v>3300</v>
      </c>
      <c r="J758" s="26" t="s">
        <v>3321</v>
      </c>
      <c r="K758" s="26" t="s">
        <v>3517</v>
      </c>
    </row>
    <row r="759" ht="27" customHeight="1" spans="1:11">
      <c r="A759" s="23" t="s">
        <v>4313</v>
      </c>
      <c r="B759" s="25">
        <v>29615300</v>
      </c>
      <c r="C759" s="26" t="s">
        <v>4314</v>
      </c>
      <c r="D759" s="26" t="s">
        <v>3289</v>
      </c>
      <c r="E759" s="26" t="s">
        <v>3290</v>
      </c>
      <c r="F759" s="26" t="s">
        <v>4315</v>
      </c>
      <c r="G759" s="26" t="s">
        <v>3292</v>
      </c>
      <c r="H759" s="26" t="s">
        <v>4306</v>
      </c>
      <c r="I759" s="26" t="s">
        <v>3387</v>
      </c>
      <c r="J759" s="26" t="s">
        <v>3295</v>
      </c>
      <c r="K759" s="26" t="s">
        <v>4316</v>
      </c>
    </row>
    <row r="760" ht="27" customHeight="1" spans="1:11">
      <c r="A760" s="23" t="s">
        <v>4313</v>
      </c>
      <c r="B760" s="25">
        <v>29615300</v>
      </c>
      <c r="C760" s="26" t="s">
        <v>4314</v>
      </c>
      <c r="D760" s="26" t="s">
        <v>3289</v>
      </c>
      <c r="E760" s="26" t="s">
        <v>3297</v>
      </c>
      <c r="F760" s="26" t="s">
        <v>4308</v>
      </c>
      <c r="G760" s="26" t="s">
        <v>3328</v>
      </c>
      <c r="H760" s="26" t="s">
        <v>3299</v>
      </c>
      <c r="I760" s="26" t="s">
        <v>3300</v>
      </c>
      <c r="J760" s="26" t="s">
        <v>3321</v>
      </c>
      <c r="K760" s="26" t="s">
        <v>4317</v>
      </c>
    </row>
    <row r="761" ht="27" customHeight="1" spans="1:11">
      <c r="A761" s="23" t="s">
        <v>4313</v>
      </c>
      <c r="B761" s="25">
        <v>29615300</v>
      </c>
      <c r="C761" s="26" t="s">
        <v>4314</v>
      </c>
      <c r="D761" s="26" t="s">
        <v>3289</v>
      </c>
      <c r="E761" s="26" t="s">
        <v>3297</v>
      </c>
      <c r="F761" s="26" t="s">
        <v>4318</v>
      </c>
      <c r="G761" s="26" t="s">
        <v>3328</v>
      </c>
      <c r="H761" s="26" t="s">
        <v>3299</v>
      </c>
      <c r="I761" s="26" t="s">
        <v>3300</v>
      </c>
      <c r="J761" s="26" t="s">
        <v>3321</v>
      </c>
      <c r="K761" s="26" t="s">
        <v>4319</v>
      </c>
    </row>
    <row r="762" ht="27" customHeight="1" spans="1:11">
      <c r="A762" s="23" t="s">
        <v>4313</v>
      </c>
      <c r="B762" s="25">
        <v>29615300</v>
      </c>
      <c r="C762" s="26" t="s">
        <v>4314</v>
      </c>
      <c r="D762" s="26" t="s">
        <v>3289</v>
      </c>
      <c r="E762" s="26" t="s">
        <v>3302</v>
      </c>
      <c r="F762" s="26" t="s">
        <v>4320</v>
      </c>
      <c r="G762" s="26" t="s">
        <v>3328</v>
      </c>
      <c r="H762" s="26" t="s">
        <v>3299</v>
      </c>
      <c r="I762" s="26" t="s">
        <v>3300</v>
      </c>
      <c r="J762" s="26" t="s">
        <v>3321</v>
      </c>
      <c r="K762" s="26" t="s">
        <v>4319</v>
      </c>
    </row>
    <row r="763" ht="27" customHeight="1" spans="1:11">
      <c r="A763" s="23" t="s">
        <v>4313</v>
      </c>
      <c r="B763" s="25">
        <v>29615300</v>
      </c>
      <c r="C763" s="26" t="s">
        <v>4314</v>
      </c>
      <c r="D763" s="26" t="s">
        <v>3305</v>
      </c>
      <c r="E763" s="26" t="s">
        <v>3306</v>
      </c>
      <c r="F763" s="26" t="s">
        <v>4321</v>
      </c>
      <c r="G763" s="26" t="s">
        <v>3328</v>
      </c>
      <c r="H763" s="26" t="s">
        <v>3831</v>
      </c>
      <c r="I763" s="26" t="s">
        <v>3300</v>
      </c>
      <c r="J763" s="26" t="s">
        <v>3321</v>
      </c>
      <c r="K763" s="26" t="s">
        <v>4319</v>
      </c>
    </row>
    <row r="764" ht="27" customHeight="1" spans="1:11">
      <c r="A764" s="23" t="s">
        <v>4313</v>
      </c>
      <c r="B764" s="25">
        <v>29615300</v>
      </c>
      <c r="C764" s="26" t="s">
        <v>4314</v>
      </c>
      <c r="D764" s="26" t="s">
        <v>3310</v>
      </c>
      <c r="E764" s="26" t="s">
        <v>3311</v>
      </c>
      <c r="F764" s="26" t="s">
        <v>4322</v>
      </c>
      <c r="G764" s="26" t="s">
        <v>3292</v>
      </c>
      <c r="H764" s="26" t="s">
        <v>3318</v>
      </c>
      <c r="I764" s="26" t="s">
        <v>3300</v>
      </c>
      <c r="J764" s="26" t="s">
        <v>3321</v>
      </c>
      <c r="K764" s="26" t="s">
        <v>4319</v>
      </c>
    </row>
    <row r="765" ht="27" customHeight="1" spans="1:11">
      <c r="A765" s="23" t="s">
        <v>4323</v>
      </c>
      <c r="B765" s="25">
        <v>5900000</v>
      </c>
      <c r="C765" s="26" t="s">
        <v>4324</v>
      </c>
      <c r="D765" s="26" t="s">
        <v>3289</v>
      </c>
      <c r="E765" s="26" t="s">
        <v>3290</v>
      </c>
      <c r="F765" s="26" t="s">
        <v>4325</v>
      </c>
      <c r="G765" s="26"/>
      <c r="H765" s="26" t="s">
        <v>2994</v>
      </c>
      <c r="I765" s="26" t="s">
        <v>3387</v>
      </c>
      <c r="J765" s="26" t="s">
        <v>3295</v>
      </c>
      <c r="K765" s="26" t="s">
        <v>4324</v>
      </c>
    </row>
    <row r="766" ht="27" customHeight="1" spans="1:11">
      <c r="A766" s="23" t="s">
        <v>4323</v>
      </c>
      <c r="B766" s="25">
        <v>5900000</v>
      </c>
      <c r="C766" s="26" t="s">
        <v>4324</v>
      </c>
      <c r="D766" s="26" t="s">
        <v>3289</v>
      </c>
      <c r="E766" s="26" t="s">
        <v>3297</v>
      </c>
      <c r="F766" s="26" t="s">
        <v>4326</v>
      </c>
      <c r="G766" s="26"/>
      <c r="H766" s="26" t="s">
        <v>3299</v>
      </c>
      <c r="I766" s="26" t="s">
        <v>3300</v>
      </c>
      <c r="J766" s="26" t="s">
        <v>3321</v>
      </c>
      <c r="K766" s="26" t="s">
        <v>4324</v>
      </c>
    </row>
    <row r="767" ht="27" customHeight="1" spans="1:11">
      <c r="A767" s="23" t="s">
        <v>4323</v>
      </c>
      <c r="B767" s="25">
        <v>5900000</v>
      </c>
      <c r="C767" s="26" t="s">
        <v>4324</v>
      </c>
      <c r="D767" s="26" t="s">
        <v>3289</v>
      </c>
      <c r="E767" s="26" t="s">
        <v>3302</v>
      </c>
      <c r="F767" s="26" t="s">
        <v>4327</v>
      </c>
      <c r="G767" s="26"/>
      <c r="H767" s="26" t="s">
        <v>3299</v>
      </c>
      <c r="I767" s="26" t="s">
        <v>3300</v>
      </c>
      <c r="J767" s="26" t="s">
        <v>3321</v>
      </c>
      <c r="K767" s="26" t="s">
        <v>4324</v>
      </c>
    </row>
    <row r="768" ht="27" customHeight="1" spans="1:11">
      <c r="A768" s="23" t="s">
        <v>4323</v>
      </c>
      <c r="B768" s="25">
        <v>5900000</v>
      </c>
      <c r="C768" s="26" t="s">
        <v>4324</v>
      </c>
      <c r="D768" s="26" t="s">
        <v>3305</v>
      </c>
      <c r="E768" s="26" t="s">
        <v>3306</v>
      </c>
      <c r="F768" s="26" t="s">
        <v>4328</v>
      </c>
      <c r="G768" s="26"/>
      <c r="H768" s="26" t="s">
        <v>4329</v>
      </c>
      <c r="I768" s="26" t="s">
        <v>3300</v>
      </c>
      <c r="J768" s="26" t="s">
        <v>3321</v>
      </c>
      <c r="K768" s="26" t="s">
        <v>4324</v>
      </c>
    </row>
    <row r="769" ht="27" customHeight="1" spans="1:11">
      <c r="A769" s="23" t="s">
        <v>4323</v>
      </c>
      <c r="B769" s="25">
        <v>5900000</v>
      </c>
      <c r="C769" s="26" t="s">
        <v>4324</v>
      </c>
      <c r="D769" s="26" t="s">
        <v>3310</v>
      </c>
      <c r="E769" s="26" t="s">
        <v>3311</v>
      </c>
      <c r="F769" s="26" t="s">
        <v>4330</v>
      </c>
      <c r="G769" s="26"/>
      <c r="H769" s="26" t="s">
        <v>3476</v>
      </c>
      <c r="I769" s="26" t="s">
        <v>3300</v>
      </c>
      <c r="J769" s="26" t="s">
        <v>3321</v>
      </c>
      <c r="K769" s="26" t="s">
        <v>4324</v>
      </c>
    </row>
    <row r="770" ht="27" customHeight="1" spans="1:11">
      <c r="A770" s="23" t="s">
        <v>4331</v>
      </c>
      <c r="B770" s="25">
        <v>5125700</v>
      </c>
      <c r="C770" s="26" t="s">
        <v>4332</v>
      </c>
      <c r="D770" s="26" t="s">
        <v>3289</v>
      </c>
      <c r="E770" s="26" t="s">
        <v>3290</v>
      </c>
      <c r="F770" s="26" t="s">
        <v>4333</v>
      </c>
      <c r="G770" s="26"/>
      <c r="H770" s="26" t="s">
        <v>3402</v>
      </c>
      <c r="I770" s="26" t="s">
        <v>3387</v>
      </c>
      <c r="J770" s="26" t="s">
        <v>3295</v>
      </c>
      <c r="K770" s="26" t="s">
        <v>4334</v>
      </c>
    </row>
    <row r="771" ht="27" customHeight="1" spans="1:11">
      <c r="A771" s="23" t="s">
        <v>4331</v>
      </c>
      <c r="B771" s="25">
        <v>5125700</v>
      </c>
      <c r="C771" s="26" t="s">
        <v>4332</v>
      </c>
      <c r="D771" s="26" t="s">
        <v>3289</v>
      </c>
      <c r="E771" s="26" t="s">
        <v>3290</v>
      </c>
      <c r="F771" s="26" t="s">
        <v>4335</v>
      </c>
      <c r="G771" s="26"/>
      <c r="H771" s="26" t="s">
        <v>3299</v>
      </c>
      <c r="I771" s="26" t="s">
        <v>3387</v>
      </c>
      <c r="J771" s="26" t="s">
        <v>3295</v>
      </c>
      <c r="K771" s="26" t="s">
        <v>4334</v>
      </c>
    </row>
    <row r="772" ht="27" customHeight="1" spans="1:11">
      <c r="A772" s="23" t="s">
        <v>4331</v>
      </c>
      <c r="B772" s="25">
        <v>5125700</v>
      </c>
      <c r="C772" s="26" t="s">
        <v>4332</v>
      </c>
      <c r="D772" s="26" t="s">
        <v>3289</v>
      </c>
      <c r="E772" s="26" t="s">
        <v>3297</v>
      </c>
      <c r="F772" s="26" t="s">
        <v>4336</v>
      </c>
      <c r="G772" s="26"/>
      <c r="H772" s="26" t="s">
        <v>3299</v>
      </c>
      <c r="I772" s="26" t="s">
        <v>3300</v>
      </c>
      <c r="J772" s="26" t="s">
        <v>3321</v>
      </c>
      <c r="K772" s="26" t="s">
        <v>4334</v>
      </c>
    </row>
    <row r="773" ht="27" customHeight="1" spans="1:11">
      <c r="A773" s="23" t="s">
        <v>4331</v>
      </c>
      <c r="B773" s="25">
        <v>5125700</v>
      </c>
      <c r="C773" s="26" t="s">
        <v>4332</v>
      </c>
      <c r="D773" s="26" t="s">
        <v>3289</v>
      </c>
      <c r="E773" s="26" t="s">
        <v>3302</v>
      </c>
      <c r="F773" s="26" t="s">
        <v>4337</v>
      </c>
      <c r="G773" s="26"/>
      <c r="H773" s="26" t="s">
        <v>3299</v>
      </c>
      <c r="I773" s="26" t="s">
        <v>3300</v>
      </c>
      <c r="J773" s="26" t="s">
        <v>3321</v>
      </c>
      <c r="K773" s="26" t="s">
        <v>4334</v>
      </c>
    </row>
    <row r="774" ht="27" customHeight="1" spans="1:11">
      <c r="A774" s="23" t="s">
        <v>4331</v>
      </c>
      <c r="B774" s="25">
        <v>5125700</v>
      </c>
      <c r="C774" s="26" t="s">
        <v>4332</v>
      </c>
      <c r="D774" s="26" t="s">
        <v>3305</v>
      </c>
      <c r="E774" s="26" t="s">
        <v>3306</v>
      </c>
      <c r="F774" s="26" t="s">
        <v>4338</v>
      </c>
      <c r="G774" s="26"/>
      <c r="H774" s="26" t="s">
        <v>4230</v>
      </c>
      <c r="I774" s="26" t="s">
        <v>3300</v>
      </c>
      <c r="J774" s="26" t="s">
        <v>3321</v>
      </c>
      <c r="K774" s="26" t="s">
        <v>4334</v>
      </c>
    </row>
    <row r="775" ht="27" customHeight="1" spans="1:11">
      <c r="A775" s="23" t="s">
        <v>4331</v>
      </c>
      <c r="B775" s="25">
        <v>5125700</v>
      </c>
      <c r="C775" s="26" t="s">
        <v>4332</v>
      </c>
      <c r="D775" s="26" t="s">
        <v>3305</v>
      </c>
      <c r="E775" s="26" t="s">
        <v>3306</v>
      </c>
      <c r="F775" s="26" t="s">
        <v>4339</v>
      </c>
      <c r="G775" s="26"/>
      <c r="H775" s="26" t="s">
        <v>4230</v>
      </c>
      <c r="I775" s="26" t="s">
        <v>3300</v>
      </c>
      <c r="J775" s="26" t="s">
        <v>3321</v>
      </c>
      <c r="K775" s="26" t="s">
        <v>4334</v>
      </c>
    </row>
    <row r="776" ht="27" customHeight="1" spans="1:11">
      <c r="A776" s="23" t="s">
        <v>4331</v>
      </c>
      <c r="B776" s="25">
        <v>5125700</v>
      </c>
      <c r="C776" s="26" t="s">
        <v>4332</v>
      </c>
      <c r="D776" s="26" t="s">
        <v>3305</v>
      </c>
      <c r="E776" s="26" t="s">
        <v>3366</v>
      </c>
      <c r="F776" s="26" t="s">
        <v>4340</v>
      </c>
      <c r="G776" s="26"/>
      <c r="H776" s="26" t="s">
        <v>4341</v>
      </c>
      <c r="I776" s="26" t="s">
        <v>3300</v>
      </c>
      <c r="J776" s="26" t="s">
        <v>3321</v>
      </c>
      <c r="K776" s="26" t="s">
        <v>4334</v>
      </c>
    </row>
    <row r="777" ht="27" customHeight="1" spans="1:11">
      <c r="A777" s="23" t="s">
        <v>4331</v>
      </c>
      <c r="B777" s="25">
        <v>5125700</v>
      </c>
      <c r="C777" s="26" t="s">
        <v>4332</v>
      </c>
      <c r="D777" s="26" t="s">
        <v>3305</v>
      </c>
      <c r="E777" s="26" t="s">
        <v>3366</v>
      </c>
      <c r="F777" s="26" t="s">
        <v>4342</v>
      </c>
      <c r="G777" s="26"/>
      <c r="H777" s="26" t="s">
        <v>4341</v>
      </c>
      <c r="I777" s="26" t="s">
        <v>3300</v>
      </c>
      <c r="J777" s="26" t="s">
        <v>3321</v>
      </c>
      <c r="K777" s="26" t="s">
        <v>4334</v>
      </c>
    </row>
    <row r="778" ht="27" customHeight="1" spans="1:11">
      <c r="A778" s="23" t="s">
        <v>4331</v>
      </c>
      <c r="B778" s="25">
        <v>5125700</v>
      </c>
      <c r="C778" s="26" t="s">
        <v>4332</v>
      </c>
      <c r="D778" s="26" t="s">
        <v>3310</v>
      </c>
      <c r="E778" s="26" t="s">
        <v>3311</v>
      </c>
      <c r="F778" s="26" t="s">
        <v>4343</v>
      </c>
      <c r="G778" s="26"/>
      <c r="H778" s="26" t="s">
        <v>3476</v>
      </c>
      <c r="I778" s="26" t="s">
        <v>3300</v>
      </c>
      <c r="J778" s="26" t="s">
        <v>3321</v>
      </c>
      <c r="K778" s="26" t="s">
        <v>4334</v>
      </c>
    </row>
    <row r="779" ht="27" customHeight="1" spans="1:11">
      <c r="A779" s="24" t="s">
        <v>4344</v>
      </c>
      <c r="B779" s="23"/>
      <c r="C779" s="23"/>
      <c r="D779" s="23"/>
      <c r="E779" s="23"/>
      <c r="F779" s="23"/>
      <c r="G779" s="23"/>
      <c r="H779" s="23"/>
      <c r="I779" s="23"/>
      <c r="J779" s="23"/>
      <c r="K779" s="23"/>
    </row>
    <row r="780" ht="27" customHeight="1" spans="1:11">
      <c r="A780" s="27" t="s">
        <v>4344</v>
      </c>
      <c r="B780" s="23"/>
      <c r="C780" s="23"/>
      <c r="D780" s="23"/>
      <c r="E780" s="23"/>
      <c r="F780" s="23"/>
      <c r="G780" s="23"/>
      <c r="H780" s="23"/>
      <c r="I780" s="23"/>
      <c r="J780" s="23"/>
      <c r="K780" s="23"/>
    </row>
    <row r="781" ht="27" customHeight="1" spans="1:11">
      <c r="A781" s="23" t="s">
        <v>4345</v>
      </c>
      <c r="B781" s="25">
        <v>22276484</v>
      </c>
      <c r="C781" s="26" t="s">
        <v>4346</v>
      </c>
      <c r="D781" s="26" t="s">
        <v>3289</v>
      </c>
      <c r="E781" s="26" t="s">
        <v>3290</v>
      </c>
      <c r="F781" s="26" t="s">
        <v>4347</v>
      </c>
      <c r="G781" s="26" t="s">
        <v>3292</v>
      </c>
      <c r="H781" s="26" t="s">
        <v>4348</v>
      </c>
      <c r="I781" s="26" t="s">
        <v>3851</v>
      </c>
      <c r="J781" s="26" t="s">
        <v>3295</v>
      </c>
      <c r="K781" s="26" t="s">
        <v>4349</v>
      </c>
    </row>
    <row r="782" ht="27" customHeight="1" spans="1:11">
      <c r="A782" s="23" t="s">
        <v>4345</v>
      </c>
      <c r="B782" s="25">
        <v>22276484</v>
      </c>
      <c r="C782" s="26" t="s">
        <v>4346</v>
      </c>
      <c r="D782" s="26" t="s">
        <v>3289</v>
      </c>
      <c r="E782" s="26" t="s">
        <v>3297</v>
      </c>
      <c r="F782" s="26" t="s">
        <v>4350</v>
      </c>
      <c r="G782" s="26" t="s">
        <v>3328</v>
      </c>
      <c r="H782" s="26" t="s">
        <v>3308</v>
      </c>
      <c r="I782" s="26" t="s">
        <v>3300</v>
      </c>
      <c r="J782" s="26" t="s">
        <v>3295</v>
      </c>
      <c r="K782" s="26" t="s">
        <v>4349</v>
      </c>
    </row>
    <row r="783" ht="27" customHeight="1" spans="1:11">
      <c r="A783" s="23" t="s">
        <v>4345</v>
      </c>
      <c r="B783" s="25">
        <v>22276484</v>
      </c>
      <c r="C783" s="26" t="s">
        <v>4346</v>
      </c>
      <c r="D783" s="26" t="s">
        <v>3289</v>
      </c>
      <c r="E783" s="26" t="s">
        <v>3297</v>
      </c>
      <c r="F783" s="26" t="s">
        <v>4351</v>
      </c>
      <c r="G783" s="26" t="s">
        <v>3328</v>
      </c>
      <c r="H783" s="26" t="s">
        <v>3299</v>
      </c>
      <c r="I783" s="26" t="s">
        <v>3300</v>
      </c>
      <c r="J783" s="26" t="s">
        <v>3295</v>
      </c>
      <c r="K783" s="26" t="s">
        <v>4349</v>
      </c>
    </row>
    <row r="784" ht="27" customHeight="1" spans="1:11">
      <c r="A784" s="23" t="s">
        <v>4345</v>
      </c>
      <c r="B784" s="25">
        <v>22276484</v>
      </c>
      <c r="C784" s="26" t="s">
        <v>4346</v>
      </c>
      <c r="D784" s="26" t="s">
        <v>3289</v>
      </c>
      <c r="E784" s="26" t="s">
        <v>3302</v>
      </c>
      <c r="F784" s="26" t="s">
        <v>4352</v>
      </c>
      <c r="G784" s="26" t="s">
        <v>3328</v>
      </c>
      <c r="H784" s="26" t="s">
        <v>3299</v>
      </c>
      <c r="I784" s="26" t="s">
        <v>3300</v>
      </c>
      <c r="J784" s="26" t="s">
        <v>3295</v>
      </c>
      <c r="K784" s="26" t="s">
        <v>4349</v>
      </c>
    </row>
    <row r="785" ht="27" customHeight="1" spans="1:11">
      <c r="A785" s="23" t="s">
        <v>4345</v>
      </c>
      <c r="B785" s="25">
        <v>22276484</v>
      </c>
      <c r="C785" s="26" t="s">
        <v>4346</v>
      </c>
      <c r="D785" s="26" t="s">
        <v>3305</v>
      </c>
      <c r="E785" s="26" t="s">
        <v>3306</v>
      </c>
      <c r="F785" s="26" t="s">
        <v>3514</v>
      </c>
      <c r="G785" s="26" t="s">
        <v>3328</v>
      </c>
      <c r="H785" s="26" t="s">
        <v>3299</v>
      </c>
      <c r="I785" s="26" t="s">
        <v>3300</v>
      </c>
      <c r="J785" s="26" t="s">
        <v>3295</v>
      </c>
      <c r="K785" s="26" t="s">
        <v>4353</v>
      </c>
    </row>
    <row r="786" ht="27" customHeight="1" spans="1:11">
      <c r="A786" s="23" t="s">
        <v>4345</v>
      </c>
      <c r="B786" s="25">
        <v>22276484</v>
      </c>
      <c r="C786" s="26" t="s">
        <v>4346</v>
      </c>
      <c r="D786" s="26" t="s">
        <v>3310</v>
      </c>
      <c r="E786" s="26" t="s">
        <v>3311</v>
      </c>
      <c r="F786" s="26" t="s">
        <v>3653</v>
      </c>
      <c r="G786" s="26" t="s">
        <v>3328</v>
      </c>
      <c r="H786" s="26" t="s">
        <v>3299</v>
      </c>
      <c r="I786" s="26" t="s">
        <v>3300</v>
      </c>
      <c r="J786" s="26" t="s">
        <v>3295</v>
      </c>
      <c r="K786" s="26" t="s">
        <v>4354</v>
      </c>
    </row>
    <row r="787" ht="27" customHeight="1" spans="1:11">
      <c r="A787" s="23" t="s">
        <v>4355</v>
      </c>
      <c r="B787" s="25">
        <v>100842300</v>
      </c>
      <c r="C787" s="26" t="s">
        <v>4256</v>
      </c>
      <c r="D787" s="26" t="s">
        <v>3289</v>
      </c>
      <c r="E787" s="26" t="s">
        <v>3297</v>
      </c>
      <c r="F787" s="26" t="s">
        <v>4356</v>
      </c>
      <c r="G787" s="26" t="s">
        <v>3328</v>
      </c>
      <c r="H787" s="26" t="s">
        <v>3299</v>
      </c>
      <c r="I787" s="26" t="s">
        <v>3300</v>
      </c>
      <c r="J787" s="26" t="s">
        <v>3295</v>
      </c>
      <c r="K787" s="26" t="s">
        <v>4356</v>
      </c>
    </row>
    <row r="788" ht="27" customHeight="1" spans="1:11">
      <c r="A788" s="23" t="s">
        <v>4355</v>
      </c>
      <c r="B788" s="25">
        <v>100842300</v>
      </c>
      <c r="C788" s="26" t="s">
        <v>4256</v>
      </c>
      <c r="D788" s="26" t="s">
        <v>3289</v>
      </c>
      <c r="E788" s="26" t="s">
        <v>3302</v>
      </c>
      <c r="F788" s="26" t="s">
        <v>4357</v>
      </c>
      <c r="G788" s="26" t="s">
        <v>3328</v>
      </c>
      <c r="H788" s="26" t="s">
        <v>3299</v>
      </c>
      <c r="I788" s="26" t="s">
        <v>3300</v>
      </c>
      <c r="J788" s="26" t="s">
        <v>3295</v>
      </c>
      <c r="K788" s="26" t="s">
        <v>4357</v>
      </c>
    </row>
    <row r="789" ht="27" customHeight="1" spans="1:11">
      <c r="A789" s="23" t="s">
        <v>4355</v>
      </c>
      <c r="B789" s="25">
        <v>100842300</v>
      </c>
      <c r="C789" s="26" t="s">
        <v>4256</v>
      </c>
      <c r="D789" s="26" t="s">
        <v>3305</v>
      </c>
      <c r="E789" s="26" t="s">
        <v>3366</v>
      </c>
      <c r="F789" s="26" t="s">
        <v>4358</v>
      </c>
      <c r="G789" s="26" t="s">
        <v>3328</v>
      </c>
      <c r="H789" s="26" t="s">
        <v>4341</v>
      </c>
      <c r="I789" s="26" t="s">
        <v>3407</v>
      </c>
      <c r="J789" s="26" t="s">
        <v>3321</v>
      </c>
      <c r="K789" s="26" t="s">
        <v>4358</v>
      </c>
    </row>
    <row r="790" ht="27" customHeight="1" spans="1:11">
      <c r="A790" s="23" t="s">
        <v>4355</v>
      </c>
      <c r="B790" s="25">
        <v>100842300</v>
      </c>
      <c r="C790" s="26" t="s">
        <v>4256</v>
      </c>
      <c r="D790" s="26" t="s">
        <v>3310</v>
      </c>
      <c r="E790" s="26" t="s">
        <v>3311</v>
      </c>
      <c r="F790" s="26" t="s">
        <v>4359</v>
      </c>
      <c r="G790" s="26" t="s">
        <v>3292</v>
      </c>
      <c r="H790" s="26" t="s">
        <v>3308</v>
      </c>
      <c r="I790" s="26" t="s">
        <v>3300</v>
      </c>
      <c r="J790" s="26" t="s">
        <v>3295</v>
      </c>
      <c r="K790" s="26" t="s">
        <v>4359</v>
      </c>
    </row>
    <row r="791" ht="27" customHeight="1" spans="1:11">
      <c r="A791" s="23" t="s">
        <v>4360</v>
      </c>
      <c r="B791" s="25">
        <v>21093900</v>
      </c>
      <c r="C791" s="26" t="s">
        <v>4361</v>
      </c>
      <c r="D791" s="26" t="s">
        <v>3289</v>
      </c>
      <c r="E791" s="26" t="s">
        <v>3297</v>
      </c>
      <c r="F791" s="26" t="s">
        <v>4362</v>
      </c>
      <c r="G791" s="26" t="s">
        <v>3328</v>
      </c>
      <c r="H791" s="26" t="s">
        <v>3299</v>
      </c>
      <c r="I791" s="26" t="s">
        <v>3300</v>
      </c>
      <c r="J791" s="26" t="s">
        <v>3295</v>
      </c>
      <c r="K791" s="26" t="s">
        <v>4362</v>
      </c>
    </row>
    <row r="792" ht="27" customHeight="1" spans="1:11">
      <c r="A792" s="23" t="s">
        <v>4360</v>
      </c>
      <c r="B792" s="25">
        <v>21093900</v>
      </c>
      <c r="C792" s="26" t="s">
        <v>4361</v>
      </c>
      <c r="D792" s="26" t="s">
        <v>3289</v>
      </c>
      <c r="E792" s="26" t="s">
        <v>3302</v>
      </c>
      <c r="F792" s="26" t="s">
        <v>4363</v>
      </c>
      <c r="G792" s="26" t="s">
        <v>3328</v>
      </c>
      <c r="H792" s="26" t="s">
        <v>3299</v>
      </c>
      <c r="I792" s="26" t="s">
        <v>3300</v>
      </c>
      <c r="J792" s="26" t="s">
        <v>3295</v>
      </c>
      <c r="K792" s="26" t="s">
        <v>4363</v>
      </c>
    </row>
    <row r="793" ht="27" customHeight="1" spans="1:11">
      <c r="A793" s="23" t="s">
        <v>4360</v>
      </c>
      <c r="B793" s="25">
        <v>21093900</v>
      </c>
      <c r="C793" s="26" t="s">
        <v>4361</v>
      </c>
      <c r="D793" s="26" t="s">
        <v>3305</v>
      </c>
      <c r="E793" s="26" t="s">
        <v>3306</v>
      </c>
      <c r="F793" s="26" t="s">
        <v>4364</v>
      </c>
      <c r="G793" s="26" t="s">
        <v>3328</v>
      </c>
      <c r="H793" s="26" t="s">
        <v>3299</v>
      </c>
      <c r="I793" s="26" t="s">
        <v>3300</v>
      </c>
      <c r="J793" s="26" t="s">
        <v>3295</v>
      </c>
      <c r="K793" s="26" t="s">
        <v>4364</v>
      </c>
    </row>
    <row r="794" ht="27" customHeight="1" spans="1:11">
      <c r="A794" s="23" t="s">
        <v>4360</v>
      </c>
      <c r="B794" s="25">
        <v>21093900</v>
      </c>
      <c r="C794" s="26" t="s">
        <v>4361</v>
      </c>
      <c r="D794" s="26" t="s">
        <v>3310</v>
      </c>
      <c r="E794" s="26" t="s">
        <v>3311</v>
      </c>
      <c r="F794" s="26" t="s">
        <v>4365</v>
      </c>
      <c r="G794" s="26" t="s">
        <v>3328</v>
      </c>
      <c r="H794" s="26" t="s">
        <v>3299</v>
      </c>
      <c r="I794" s="26" t="s">
        <v>3300</v>
      </c>
      <c r="J794" s="26" t="s">
        <v>3295</v>
      </c>
      <c r="K794" s="26" t="s">
        <v>4365</v>
      </c>
    </row>
    <row r="795" ht="27" customHeight="1" spans="1:11">
      <c r="A795" s="23" t="s">
        <v>4366</v>
      </c>
      <c r="B795" s="25">
        <v>28304500</v>
      </c>
      <c r="C795" s="26" t="s">
        <v>4256</v>
      </c>
      <c r="D795" s="26" t="s">
        <v>3289</v>
      </c>
      <c r="E795" s="26" t="s">
        <v>3290</v>
      </c>
      <c r="F795" s="26" t="s">
        <v>4367</v>
      </c>
      <c r="G795" s="26" t="s">
        <v>3292</v>
      </c>
      <c r="H795" s="26" t="s">
        <v>3476</v>
      </c>
      <c r="I795" s="26" t="s">
        <v>3923</v>
      </c>
      <c r="J795" s="26" t="s">
        <v>3295</v>
      </c>
      <c r="K795" s="26" t="s">
        <v>4367</v>
      </c>
    </row>
    <row r="796" ht="27" customHeight="1" spans="1:11">
      <c r="A796" s="23" t="s">
        <v>4366</v>
      </c>
      <c r="B796" s="25">
        <v>28304500</v>
      </c>
      <c r="C796" s="26" t="s">
        <v>4256</v>
      </c>
      <c r="D796" s="26" t="s">
        <v>3289</v>
      </c>
      <c r="E796" s="26" t="s">
        <v>3290</v>
      </c>
      <c r="F796" s="26" t="s">
        <v>4357</v>
      </c>
      <c r="G796" s="26" t="s">
        <v>3328</v>
      </c>
      <c r="H796" s="26" t="s">
        <v>3299</v>
      </c>
      <c r="I796" s="26" t="s">
        <v>3300</v>
      </c>
      <c r="J796" s="26" t="s">
        <v>3295</v>
      </c>
      <c r="K796" s="26" t="s">
        <v>4357</v>
      </c>
    </row>
    <row r="797" ht="27" customHeight="1" spans="1:11">
      <c r="A797" s="23" t="s">
        <v>4366</v>
      </c>
      <c r="B797" s="25">
        <v>28304500</v>
      </c>
      <c r="C797" s="26" t="s">
        <v>4256</v>
      </c>
      <c r="D797" s="26" t="s">
        <v>3289</v>
      </c>
      <c r="E797" s="26" t="s">
        <v>3302</v>
      </c>
      <c r="F797" s="26" t="s">
        <v>4356</v>
      </c>
      <c r="G797" s="26" t="s">
        <v>3328</v>
      </c>
      <c r="H797" s="26" t="s">
        <v>3299</v>
      </c>
      <c r="I797" s="26" t="s">
        <v>3300</v>
      </c>
      <c r="J797" s="26" t="s">
        <v>3295</v>
      </c>
      <c r="K797" s="26" t="s">
        <v>4356</v>
      </c>
    </row>
    <row r="798" ht="27" customHeight="1" spans="1:11">
      <c r="A798" s="23" t="s">
        <v>4366</v>
      </c>
      <c r="B798" s="25">
        <v>28304500</v>
      </c>
      <c r="C798" s="26" t="s">
        <v>4256</v>
      </c>
      <c r="D798" s="26" t="s">
        <v>3305</v>
      </c>
      <c r="E798" s="26" t="s">
        <v>3306</v>
      </c>
      <c r="F798" s="26" t="s">
        <v>4259</v>
      </c>
      <c r="G798" s="26" t="s">
        <v>3328</v>
      </c>
      <c r="H798" s="26" t="s">
        <v>3299</v>
      </c>
      <c r="I798" s="26" t="s">
        <v>3300</v>
      </c>
      <c r="J798" s="26" t="s">
        <v>3295</v>
      </c>
      <c r="K798" s="26" t="s">
        <v>4259</v>
      </c>
    </row>
    <row r="799" ht="27" customHeight="1" spans="1:11">
      <c r="A799" s="23" t="s">
        <v>4366</v>
      </c>
      <c r="B799" s="25">
        <v>28304500</v>
      </c>
      <c r="C799" s="26" t="s">
        <v>4256</v>
      </c>
      <c r="D799" s="26" t="s">
        <v>3310</v>
      </c>
      <c r="E799" s="26" t="s">
        <v>3311</v>
      </c>
      <c r="F799" s="26" t="s">
        <v>4260</v>
      </c>
      <c r="G799" s="26" t="s">
        <v>3356</v>
      </c>
      <c r="H799" s="26" t="s">
        <v>3308</v>
      </c>
      <c r="I799" s="26" t="s">
        <v>3300</v>
      </c>
      <c r="J799" s="26" t="s">
        <v>3295</v>
      </c>
      <c r="K799" s="26" t="s">
        <v>4260</v>
      </c>
    </row>
    <row r="800" ht="27" customHeight="1" spans="1:11">
      <c r="A800" s="23" t="s">
        <v>4368</v>
      </c>
      <c r="B800" s="25">
        <v>18811200</v>
      </c>
      <c r="C800" s="26" t="s">
        <v>4369</v>
      </c>
      <c r="D800" s="26" t="s">
        <v>3289</v>
      </c>
      <c r="E800" s="26" t="s">
        <v>3297</v>
      </c>
      <c r="F800" s="26" t="s">
        <v>4357</v>
      </c>
      <c r="G800" s="26" t="s">
        <v>3328</v>
      </c>
      <c r="H800" s="26" t="s">
        <v>3299</v>
      </c>
      <c r="I800" s="26" t="s">
        <v>3300</v>
      </c>
      <c r="J800" s="26" t="s">
        <v>3295</v>
      </c>
      <c r="K800" s="26" t="s">
        <v>4370</v>
      </c>
    </row>
    <row r="801" ht="27" customHeight="1" spans="1:11">
      <c r="A801" s="23" t="s">
        <v>4368</v>
      </c>
      <c r="B801" s="25">
        <v>18811200</v>
      </c>
      <c r="C801" s="26" t="s">
        <v>4369</v>
      </c>
      <c r="D801" s="26" t="s">
        <v>3289</v>
      </c>
      <c r="E801" s="26" t="s">
        <v>3302</v>
      </c>
      <c r="F801" s="26" t="s">
        <v>4356</v>
      </c>
      <c r="G801" s="26" t="s">
        <v>3328</v>
      </c>
      <c r="H801" s="26" t="s">
        <v>3299</v>
      </c>
      <c r="I801" s="26" t="s">
        <v>3300</v>
      </c>
      <c r="J801" s="26" t="s">
        <v>3295</v>
      </c>
      <c r="K801" s="26" t="s">
        <v>4371</v>
      </c>
    </row>
    <row r="802" ht="27" customHeight="1" spans="1:11">
      <c r="A802" s="23" t="s">
        <v>4368</v>
      </c>
      <c r="B802" s="25">
        <v>18811200</v>
      </c>
      <c r="C802" s="26" t="s">
        <v>4369</v>
      </c>
      <c r="D802" s="26" t="s">
        <v>3305</v>
      </c>
      <c r="E802" s="26" t="s">
        <v>3306</v>
      </c>
      <c r="F802" s="26" t="s">
        <v>4372</v>
      </c>
      <c r="G802" s="26" t="s">
        <v>3328</v>
      </c>
      <c r="H802" s="26" t="s">
        <v>3299</v>
      </c>
      <c r="I802" s="26" t="s">
        <v>3300</v>
      </c>
      <c r="J802" s="26" t="s">
        <v>3295</v>
      </c>
      <c r="K802" s="26" t="s">
        <v>4370</v>
      </c>
    </row>
    <row r="803" ht="27" customHeight="1" spans="1:11">
      <c r="A803" s="23" t="s">
        <v>4368</v>
      </c>
      <c r="B803" s="25">
        <v>18811200</v>
      </c>
      <c r="C803" s="26" t="s">
        <v>4369</v>
      </c>
      <c r="D803" s="26" t="s">
        <v>3310</v>
      </c>
      <c r="E803" s="26" t="s">
        <v>3311</v>
      </c>
      <c r="F803" s="26" t="s">
        <v>4373</v>
      </c>
      <c r="G803" s="26" t="s">
        <v>3292</v>
      </c>
      <c r="H803" s="26" t="s">
        <v>3308</v>
      </c>
      <c r="I803" s="26" t="s">
        <v>3300</v>
      </c>
      <c r="J803" s="26" t="s">
        <v>3295</v>
      </c>
      <c r="K803" s="26" t="s">
        <v>4370</v>
      </c>
    </row>
    <row r="804" ht="27" customHeight="1" spans="1:11">
      <c r="A804" s="23" t="s">
        <v>4374</v>
      </c>
      <c r="B804" s="25">
        <v>80505000</v>
      </c>
      <c r="C804" s="26" t="s">
        <v>4375</v>
      </c>
      <c r="D804" s="26" t="s">
        <v>3289</v>
      </c>
      <c r="E804" s="26" t="s">
        <v>3290</v>
      </c>
      <c r="F804" s="26" t="s">
        <v>4376</v>
      </c>
      <c r="G804" s="26" t="s">
        <v>3328</v>
      </c>
      <c r="H804" s="26" t="s">
        <v>4377</v>
      </c>
      <c r="I804" s="26" t="s">
        <v>3851</v>
      </c>
      <c r="J804" s="26" t="s">
        <v>3295</v>
      </c>
      <c r="K804" s="26" t="s">
        <v>4378</v>
      </c>
    </row>
    <row r="805" ht="27" customHeight="1" spans="1:11">
      <c r="A805" s="23" t="s">
        <v>4374</v>
      </c>
      <c r="B805" s="25">
        <v>80505000</v>
      </c>
      <c r="C805" s="26" t="s">
        <v>4375</v>
      </c>
      <c r="D805" s="26" t="s">
        <v>3289</v>
      </c>
      <c r="E805" s="26" t="s">
        <v>3302</v>
      </c>
      <c r="F805" s="26" t="s">
        <v>4379</v>
      </c>
      <c r="G805" s="26" t="s">
        <v>3328</v>
      </c>
      <c r="H805" s="26" t="s">
        <v>4380</v>
      </c>
      <c r="I805" s="26" t="s">
        <v>3300</v>
      </c>
      <c r="J805" s="26" t="s">
        <v>3295</v>
      </c>
      <c r="K805" s="26" t="s">
        <v>4381</v>
      </c>
    </row>
    <row r="806" ht="27" customHeight="1" spans="1:11">
      <c r="A806" s="23" t="s">
        <v>4374</v>
      </c>
      <c r="B806" s="25">
        <v>80505000</v>
      </c>
      <c r="C806" s="26" t="s">
        <v>4375</v>
      </c>
      <c r="D806" s="26" t="s">
        <v>3305</v>
      </c>
      <c r="E806" s="26" t="s">
        <v>3306</v>
      </c>
      <c r="F806" s="26" t="s">
        <v>4382</v>
      </c>
      <c r="G806" s="26" t="s">
        <v>3328</v>
      </c>
      <c r="H806" s="26" t="s">
        <v>4383</v>
      </c>
      <c r="I806" s="26" t="s">
        <v>3407</v>
      </c>
      <c r="J806" s="26" t="s">
        <v>3295</v>
      </c>
      <c r="K806" s="26" t="s">
        <v>4384</v>
      </c>
    </row>
    <row r="807" ht="27" customHeight="1" spans="1:11">
      <c r="A807" s="23" t="s">
        <v>4374</v>
      </c>
      <c r="B807" s="25">
        <v>80505000</v>
      </c>
      <c r="C807" s="26" t="s">
        <v>4375</v>
      </c>
      <c r="D807" s="26" t="s">
        <v>3310</v>
      </c>
      <c r="E807" s="26" t="s">
        <v>3311</v>
      </c>
      <c r="F807" s="26" t="s">
        <v>3514</v>
      </c>
      <c r="G807" s="26" t="s">
        <v>3328</v>
      </c>
      <c r="H807" s="26" t="s">
        <v>3476</v>
      </c>
      <c r="I807" s="26" t="s">
        <v>3300</v>
      </c>
      <c r="J807" s="26" t="s">
        <v>3295</v>
      </c>
      <c r="K807" s="26" t="s">
        <v>4353</v>
      </c>
    </row>
    <row r="808" ht="27" customHeight="1" spans="1:11">
      <c r="A808" s="23" t="s">
        <v>4374</v>
      </c>
      <c r="B808" s="25">
        <v>80505000</v>
      </c>
      <c r="C808" s="26" t="s">
        <v>4375</v>
      </c>
      <c r="D808" s="26" t="s">
        <v>3310</v>
      </c>
      <c r="E808" s="26" t="s">
        <v>3311</v>
      </c>
      <c r="F808" s="26" t="s">
        <v>4385</v>
      </c>
      <c r="G808" s="26" t="s">
        <v>3292</v>
      </c>
      <c r="H808" s="26" t="s">
        <v>3476</v>
      </c>
      <c r="I808" s="26" t="s">
        <v>3300</v>
      </c>
      <c r="J808" s="26" t="s">
        <v>3295</v>
      </c>
      <c r="K808" s="26" t="s">
        <v>4386</v>
      </c>
    </row>
    <row r="809" ht="27" customHeight="1" spans="1:11">
      <c r="A809" s="23" t="s">
        <v>4387</v>
      </c>
      <c r="B809" s="23"/>
      <c r="C809" s="23"/>
      <c r="D809" s="23"/>
      <c r="E809" s="23"/>
      <c r="F809" s="23"/>
      <c r="G809" s="23"/>
      <c r="H809" s="23"/>
      <c r="I809" s="23"/>
      <c r="J809" s="23"/>
      <c r="K809" s="23"/>
    </row>
    <row r="810" ht="27" customHeight="1" spans="1:11">
      <c r="A810" s="24" t="s">
        <v>4388</v>
      </c>
      <c r="B810" s="23"/>
      <c r="C810" s="23"/>
      <c r="D810" s="23"/>
      <c r="E810" s="23"/>
      <c r="F810" s="23"/>
      <c r="G810" s="23"/>
      <c r="H810" s="23"/>
      <c r="I810" s="23"/>
      <c r="J810" s="23"/>
      <c r="K810" s="23"/>
    </row>
    <row r="811" ht="27" customHeight="1" spans="1:11">
      <c r="A811" s="27" t="s">
        <v>4388</v>
      </c>
      <c r="B811" s="23"/>
      <c r="C811" s="23"/>
      <c r="D811" s="23"/>
      <c r="E811" s="23"/>
      <c r="F811" s="23"/>
      <c r="G811" s="23"/>
      <c r="H811" s="23"/>
      <c r="I811" s="23"/>
      <c r="J811" s="23"/>
      <c r="K811" s="23"/>
    </row>
    <row r="812" ht="27" customHeight="1" spans="1:11">
      <c r="A812" s="23" t="s">
        <v>4389</v>
      </c>
      <c r="B812" s="25">
        <v>24000000</v>
      </c>
      <c r="C812" s="26" t="s">
        <v>4390</v>
      </c>
      <c r="D812" s="26" t="s">
        <v>3289</v>
      </c>
      <c r="E812" s="26" t="s">
        <v>3290</v>
      </c>
      <c r="F812" s="26" t="s">
        <v>4391</v>
      </c>
      <c r="G812" s="26" t="s">
        <v>3328</v>
      </c>
      <c r="H812" s="26" t="s">
        <v>4392</v>
      </c>
      <c r="I812" s="26" t="s">
        <v>3397</v>
      </c>
      <c r="J812" s="26" t="s">
        <v>3295</v>
      </c>
      <c r="K812" s="26" t="s">
        <v>4393</v>
      </c>
    </row>
    <row r="813" ht="27" customHeight="1" spans="1:11">
      <c r="A813" s="23" t="s">
        <v>4389</v>
      </c>
      <c r="B813" s="25">
        <v>24000000</v>
      </c>
      <c r="C813" s="26" t="s">
        <v>4390</v>
      </c>
      <c r="D813" s="26" t="s">
        <v>3289</v>
      </c>
      <c r="E813" s="26" t="s">
        <v>3290</v>
      </c>
      <c r="F813" s="26" t="s">
        <v>4391</v>
      </c>
      <c r="G813" s="26" t="s">
        <v>3328</v>
      </c>
      <c r="H813" s="26" t="s">
        <v>4392</v>
      </c>
      <c r="I813" s="26" t="s">
        <v>3397</v>
      </c>
      <c r="J813" s="26" t="s">
        <v>3295</v>
      </c>
      <c r="K813" s="26" t="s">
        <v>4393</v>
      </c>
    </row>
    <row r="814" ht="27" customHeight="1" spans="1:11">
      <c r="A814" s="23" t="s">
        <v>4389</v>
      </c>
      <c r="B814" s="25">
        <v>24000000</v>
      </c>
      <c r="C814" s="26" t="s">
        <v>4390</v>
      </c>
      <c r="D814" s="26" t="s">
        <v>3289</v>
      </c>
      <c r="E814" s="26" t="s">
        <v>3297</v>
      </c>
      <c r="F814" s="26" t="s">
        <v>3403</v>
      </c>
      <c r="G814" s="26" t="s">
        <v>3328</v>
      </c>
      <c r="H814" s="26" t="s">
        <v>3299</v>
      </c>
      <c r="I814" s="26" t="s">
        <v>3300</v>
      </c>
      <c r="J814" s="26" t="s">
        <v>3295</v>
      </c>
      <c r="K814" s="26" t="s">
        <v>4394</v>
      </c>
    </row>
    <row r="815" ht="27" customHeight="1" spans="1:11">
      <c r="A815" s="23" t="s">
        <v>4389</v>
      </c>
      <c r="B815" s="25">
        <v>24000000</v>
      </c>
      <c r="C815" s="26" t="s">
        <v>4390</v>
      </c>
      <c r="D815" s="26" t="s">
        <v>3289</v>
      </c>
      <c r="E815" s="26" t="s">
        <v>3297</v>
      </c>
      <c r="F815" s="26" t="s">
        <v>3403</v>
      </c>
      <c r="G815" s="26" t="s">
        <v>3328</v>
      </c>
      <c r="H815" s="26" t="s">
        <v>3299</v>
      </c>
      <c r="I815" s="26" t="s">
        <v>3300</v>
      </c>
      <c r="J815" s="26" t="s">
        <v>3295</v>
      </c>
      <c r="K815" s="26" t="s">
        <v>4394</v>
      </c>
    </row>
    <row r="816" ht="27" customHeight="1" spans="1:11">
      <c r="A816" s="23" t="s">
        <v>4389</v>
      </c>
      <c r="B816" s="25">
        <v>24000000</v>
      </c>
      <c r="C816" s="26" t="s">
        <v>4390</v>
      </c>
      <c r="D816" s="26" t="s">
        <v>3305</v>
      </c>
      <c r="E816" s="26" t="s">
        <v>3306</v>
      </c>
      <c r="F816" s="26" t="s">
        <v>4395</v>
      </c>
      <c r="G816" s="26" t="s">
        <v>3328</v>
      </c>
      <c r="H816" s="26" t="s">
        <v>3299</v>
      </c>
      <c r="I816" s="26" t="s">
        <v>3300</v>
      </c>
      <c r="J816" s="26" t="s">
        <v>3295</v>
      </c>
      <c r="K816" s="26" t="s">
        <v>4396</v>
      </c>
    </row>
    <row r="817" ht="27" customHeight="1" spans="1:11">
      <c r="A817" s="23" t="s">
        <v>4389</v>
      </c>
      <c r="B817" s="25">
        <v>24000000</v>
      </c>
      <c r="C817" s="26" t="s">
        <v>4390</v>
      </c>
      <c r="D817" s="26" t="s">
        <v>3305</v>
      </c>
      <c r="E817" s="26" t="s">
        <v>3306</v>
      </c>
      <c r="F817" s="26" t="s">
        <v>4395</v>
      </c>
      <c r="G817" s="26" t="s">
        <v>3328</v>
      </c>
      <c r="H817" s="26" t="s">
        <v>3299</v>
      </c>
      <c r="I817" s="26" t="s">
        <v>3300</v>
      </c>
      <c r="J817" s="26" t="s">
        <v>3295</v>
      </c>
      <c r="K817" s="26" t="s">
        <v>4396</v>
      </c>
    </row>
    <row r="818" ht="27" customHeight="1" spans="1:11">
      <c r="A818" s="23" t="s">
        <v>4389</v>
      </c>
      <c r="B818" s="25">
        <v>24000000</v>
      </c>
      <c r="C818" s="26" t="s">
        <v>4390</v>
      </c>
      <c r="D818" s="26" t="s">
        <v>3310</v>
      </c>
      <c r="E818" s="26" t="s">
        <v>3311</v>
      </c>
      <c r="F818" s="26" t="s">
        <v>4397</v>
      </c>
      <c r="G818" s="26" t="s">
        <v>3292</v>
      </c>
      <c r="H818" s="26" t="s">
        <v>3308</v>
      </c>
      <c r="I818" s="26" t="s">
        <v>3300</v>
      </c>
      <c r="J818" s="26" t="s">
        <v>3295</v>
      </c>
      <c r="K818" s="26" t="s">
        <v>4398</v>
      </c>
    </row>
    <row r="819" ht="27" customHeight="1" spans="1:11">
      <c r="A819" s="23" t="s">
        <v>4389</v>
      </c>
      <c r="B819" s="25">
        <v>24000000</v>
      </c>
      <c r="C819" s="26" t="s">
        <v>4390</v>
      </c>
      <c r="D819" s="26" t="s">
        <v>3310</v>
      </c>
      <c r="E819" s="26" t="s">
        <v>3311</v>
      </c>
      <c r="F819" s="26" t="s">
        <v>4397</v>
      </c>
      <c r="G819" s="26" t="s">
        <v>3292</v>
      </c>
      <c r="H819" s="26" t="s">
        <v>3308</v>
      </c>
      <c r="I819" s="26" t="s">
        <v>3300</v>
      </c>
      <c r="J819" s="26" t="s">
        <v>3295</v>
      </c>
      <c r="K819" s="26" t="s">
        <v>4398</v>
      </c>
    </row>
    <row r="820" ht="27" customHeight="1" spans="1:11">
      <c r="A820" s="23" t="s">
        <v>4399</v>
      </c>
      <c r="B820" s="25">
        <v>70000000</v>
      </c>
      <c r="C820" s="26" t="s">
        <v>4400</v>
      </c>
      <c r="D820" s="26" t="s">
        <v>3289</v>
      </c>
      <c r="E820" s="26" t="s">
        <v>3290</v>
      </c>
      <c r="F820" s="26" t="s">
        <v>4400</v>
      </c>
      <c r="G820" s="26" t="s">
        <v>3328</v>
      </c>
      <c r="H820" s="26" t="s">
        <v>4401</v>
      </c>
      <c r="I820" s="26" t="s">
        <v>3397</v>
      </c>
      <c r="J820" s="26" t="s">
        <v>3295</v>
      </c>
      <c r="K820" s="26" t="s">
        <v>4402</v>
      </c>
    </row>
    <row r="821" ht="27" customHeight="1" spans="1:11">
      <c r="A821" s="23" t="s">
        <v>4399</v>
      </c>
      <c r="B821" s="25">
        <v>70000000</v>
      </c>
      <c r="C821" s="26" t="s">
        <v>4400</v>
      </c>
      <c r="D821" s="26" t="s">
        <v>3289</v>
      </c>
      <c r="E821" s="26" t="s">
        <v>3290</v>
      </c>
      <c r="F821" s="26" t="s">
        <v>4400</v>
      </c>
      <c r="G821" s="26" t="s">
        <v>3328</v>
      </c>
      <c r="H821" s="26" t="s">
        <v>4401</v>
      </c>
      <c r="I821" s="26" t="s">
        <v>3397</v>
      </c>
      <c r="J821" s="26" t="s">
        <v>3295</v>
      </c>
      <c r="K821" s="26" t="s">
        <v>4402</v>
      </c>
    </row>
    <row r="822" ht="27" customHeight="1" spans="1:11">
      <c r="A822" s="23" t="s">
        <v>4399</v>
      </c>
      <c r="B822" s="25">
        <v>70000000</v>
      </c>
      <c r="C822" s="26" t="s">
        <v>4400</v>
      </c>
      <c r="D822" s="26" t="s">
        <v>3289</v>
      </c>
      <c r="E822" s="26" t="s">
        <v>3290</v>
      </c>
      <c r="F822" s="26" t="s">
        <v>4400</v>
      </c>
      <c r="G822" s="26" t="s">
        <v>3328</v>
      </c>
      <c r="H822" s="26" t="s">
        <v>4401</v>
      </c>
      <c r="I822" s="26" t="s">
        <v>3397</v>
      </c>
      <c r="J822" s="26" t="s">
        <v>3295</v>
      </c>
      <c r="K822" s="26" t="s">
        <v>4402</v>
      </c>
    </row>
    <row r="823" ht="27" customHeight="1" spans="1:11">
      <c r="A823" s="23" t="s">
        <v>4399</v>
      </c>
      <c r="B823" s="25">
        <v>70000000</v>
      </c>
      <c r="C823" s="26" t="s">
        <v>4400</v>
      </c>
      <c r="D823" s="26" t="s">
        <v>3289</v>
      </c>
      <c r="E823" s="26" t="s">
        <v>3290</v>
      </c>
      <c r="F823" s="26" t="s">
        <v>4400</v>
      </c>
      <c r="G823" s="26" t="s">
        <v>3328</v>
      </c>
      <c r="H823" s="26" t="s">
        <v>4401</v>
      </c>
      <c r="I823" s="26" t="s">
        <v>3397</v>
      </c>
      <c r="J823" s="26" t="s">
        <v>3295</v>
      </c>
      <c r="K823" s="26" t="s">
        <v>4402</v>
      </c>
    </row>
    <row r="824" ht="27" customHeight="1" spans="1:11">
      <c r="A824" s="23" t="s">
        <v>4399</v>
      </c>
      <c r="B824" s="25">
        <v>70000000</v>
      </c>
      <c r="C824" s="26" t="s">
        <v>4400</v>
      </c>
      <c r="D824" s="26" t="s">
        <v>3305</v>
      </c>
      <c r="E824" s="26" t="s">
        <v>3306</v>
      </c>
      <c r="F824" s="26" t="s">
        <v>4400</v>
      </c>
      <c r="G824" s="26" t="s">
        <v>3292</v>
      </c>
      <c r="H824" s="26" t="s">
        <v>3299</v>
      </c>
      <c r="I824" s="26" t="s">
        <v>3300</v>
      </c>
      <c r="J824" s="26" t="s">
        <v>3321</v>
      </c>
      <c r="K824" s="26" t="s">
        <v>3585</v>
      </c>
    </row>
    <row r="825" ht="27" customHeight="1" spans="1:11">
      <c r="A825" s="23" t="s">
        <v>4399</v>
      </c>
      <c r="B825" s="25">
        <v>70000000</v>
      </c>
      <c r="C825" s="26" t="s">
        <v>4400</v>
      </c>
      <c r="D825" s="26" t="s">
        <v>3305</v>
      </c>
      <c r="E825" s="26" t="s">
        <v>3306</v>
      </c>
      <c r="F825" s="26" t="s">
        <v>4400</v>
      </c>
      <c r="G825" s="26" t="s">
        <v>3292</v>
      </c>
      <c r="H825" s="26" t="s">
        <v>3299</v>
      </c>
      <c r="I825" s="26" t="s">
        <v>3300</v>
      </c>
      <c r="J825" s="26" t="s">
        <v>3321</v>
      </c>
      <c r="K825" s="26" t="s">
        <v>3585</v>
      </c>
    </row>
    <row r="826" ht="27" customHeight="1" spans="1:11">
      <c r="A826" s="23" t="s">
        <v>4399</v>
      </c>
      <c r="B826" s="25">
        <v>70000000</v>
      </c>
      <c r="C826" s="26" t="s">
        <v>4400</v>
      </c>
      <c r="D826" s="26" t="s">
        <v>3305</v>
      </c>
      <c r="E826" s="26" t="s">
        <v>3306</v>
      </c>
      <c r="F826" s="26" t="s">
        <v>4400</v>
      </c>
      <c r="G826" s="26" t="s">
        <v>3292</v>
      </c>
      <c r="H826" s="26" t="s">
        <v>3299</v>
      </c>
      <c r="I826" s="26" t="s">
        <v>3300</v>
      </c>
      <c r="J826" s="26" t="s">
        <v>3321</v>
      </c>
      <c r="K826" s="26" t="s">
        <v>3585</v>
      </c>
    </row>
    <row r="827" ht="27" customHeight="1" spans="1:11">
      <c r="A827" s="23" t="s">
        <v>4399</v>
      </c>
      <c r="B827" s="25">
        <v>70000000</v>
      </c>
      <c r="C827" s="26" t="s">
        <v>4400</v>
      </c>
      <c r="D827" s="26" t="s">
        <v>3305</v>
      </c>
      <c r="E827" s="26" t="s">
        <v>3306</v>
      </c>
      <c r="F827" s="26" t="s">
        <v>4400</v>
      </c>
      <c r="G827" s="26" t="s">
        <v>3292</v>
      </c>
      <c r="H827" s="26" t="s">
        <v>3299</v>
      </c>
      <c r="I827" s="26" t="s">
        <v>3300</v>
      </c>
      <c r="J827" s="26" t="s">
        <v>3321</v>
      </c>
      <c r="K827" s="26" t="s">
        <v>3585</v>
      </c>
    </row>
    <row r="828" ht="27" customHeight="1" spans="1:11">
      <c r="A828" s="23" t="s">
        <v>4399</v>
      </c>
      <c r="B828" s="25">
        <v>70000000</v>
      </c>
      <c r="C828" s="26" t="s">
        <v>4400</v>
      </c>
      <c r="D828" s="26" t="s">
        <v>3310</v>
      </c>
      <c r="E828" s="26" t="s">
        <v>3311</v>
      </c>
      <c r="F828" s="26" t="s">
        <v>4403</v>
      </c>
      <c r="G828" s="26" t="s">
        <v>3292</v>
      </c>
      <c r="H828" s="26" t="s">
        <v>3814</v>
      </c>
      <c r="I828" s="26" t="s">
        <v>3300</v>
      </c>
      <c r="J828" s="26" t="s">
        <v>3321</v>
      </c>
      <c r="K828" s="26" t="s">
        <v>4404</v>
      </c>
    </row>
    <row r="829" ht="27" customHeight="1" spans="1:11">
      <c r="A829" s="23" t="s">
        <v>4399</v>
      </c>
      <c r="B829" s="25">
        <v>70000000</v>
      </c>
      <c r="C829" s="26" t="s">
        <v>4400</v>
      </c>
      <c r="D829" s="26" t="s">
        <v>3310</v>
      </c>
      <c r="E829" s="26" t="s">
        <v>3311</v>
      </c>
      <c r="F829" s="26" t="s">
        <v>4403</v>
      </c>
      <c r="G829" s="26" t="s">
        <v>3292</v>
      </c>
      <c r="H829" s="26" t="s">
        <v>3814</v>
      </c>
      <c r="I829" s="26" t="s">
        <v>3300</v>
      </c>
      <c r="J829" s="26" t="s">
        <v>3321</v>
      </c>
      <c r="K829" s="26" t="s">
        <v>4404</v>
      </c>
    </row>
    <row r="830" ht="27" customHeight="1" spans="1:11">
      <c r="A830" s="23" t="s">
        <v>4399</v>
      </c>
      <c r="B830" s="25">
        <v>70000000</v>
      </c>
      <c r="C830" s="26" t="s">
        <v>4400</v>
      </c>
      <c r="D830" s="26" t="s">
        <v>3310</v>
      </c>
      <c r="E830" s="26" t="s">
        <v>3311</v>
      </c>
      <c r="F830" s="26" t="s">
        <v>4403</v>
      </c>
      <c r="G830" s="26" t="s">
        <v>3292</v>
      </c>
      <c r="H830" s="26" t="s">
        <v>3814</v>
      </c>
      <c r="I830" s="26" t="s">
        <v>3300</v>
      </c>
      <c r="J830" s="26" t="s">
        <v>3321</v>
      </c>
      <c r="K830" s="26" t="s">
        <v>4404</v>
      </c>
    </row>
    <row r="831" ht="27" customHeight="1" spans="1:11">
      <c r="A831" s="23" t="s">
        <v>4399</v>
      </c>
      <c r="B831" s="25">
        <v>70000000</v>
      </c>
      <c r="C831" s="26" t="s">
        <v>4400</v>
      </c>
      <c r="D831" s="26" t="s">
        <v>3310</v>
      </c>
      <c r="E831" s="26" t="s">
        <v>3311</v>
      </c>
      <c r="F831" s="26" t="s">
        <v>4403</v>
      </c>
      <c r="G831" s="26" t="s">
        <v>3292</v>
      </c>
      <c r="H831" s="26" t="s">
        <v>3814</v>
      </c>
      <c r="I831" s="26" t="s">
        <v>3300</v>
      </c>
      <c r="J831" s="26" t="s">
        <v>3321</v>
      </c>
      <c r="K831" s="26" t="s">
        <v>4404</v>
      </c>
    </row>
    <row r="832" ht="27" customHeight="1" spans="1:11">
      <c r="A832" s="23" t="s">
        <v>4405</v>
      </c>
      <c r="B832" s="25">
        <v>8000000</v>
      </c>
      <c r="C832" s="26" t="s">
        <v>4406</v>
      </c>
      <c r="D832" s="26" t="s">
        <v>3289</v>
      </c>
      <c r="E832" s="26" t="s">
        <v>3297</v>
      </c>
      <c r="F832" s="26" t="s">
        <v>4407</v>
      </c>
      <c r="G832" s="26" t="s">
        <v>3350</v>
      </c>
      <c r="H832" s="26" t="s">
        <v>4408</v>
      </c>
      <c r="I832" s="26" t="s">
        <v>3300</v>
      </c>
      <c r="J832" s="26" t="s">
        <v>3295</v>
      </c>
      <c r="K832" s="26" t="s">
        <v>4409</v>
      </c>
    </row>
    <row r="833" ht="27" customHeight="1" spans="1:11">
      <c r="A833" s="23" t="s">
        <v>4405</v>
      </c>
      <c r="B833" s="25">
        <v>8000000</v>
      </c>
      <c r="C833" s="26" t="s">
        <v>4406</v>
      </c>
      <c r="D833" s="26" t="s">
        <v>3289</v>
      </c>
      <c r="E833" s="26" t="s">
        <v>3297</v>
      </c>
      <c r="F833" s="26" t="s">
        <v>4410</v>
      </c>
      <c r="G833" s="26" t="s">
        <v>3292</v>
      </c>
      <c r="H833" s="26" t="s">
        <v>3308</v>
      </c>
      <c r="I833" s="26" t="s">
        <v>3300</v>
      </c>
      <c r="J833" s="26" t="s">
        <v>3295</v>
      </c>
      <c r="K833" s="26" t="s">
        <v>4411</v>
      </c>
    </row>
    <row r="834" ht="27" customHeight="1" spans="1:11">
      <c r="A834" s="23" t="s">
        <v>4405</v>
      </c>
      <c r="B834" s="25">
        <v>8000000</v>
      </c>
      <c r="C834" s="26" t="s">
        <v>4406</v>
      </c>
      <c r="D834" s="26" t="s">
        <v>3305</v>
      </c>
      <c r="E834" s="26" t="s">
        <v>3306</v>
      </c>
      <c r="F834" s="26" t="s">
        <v>4412</v>
      </c>
      <c r="G834" s="26" t="s">
        <v>3292</v>
      </c>
      <c r="H834" s="26" t="s">
        <v>3466</v>
      </c>
      <c r="I834" s="26" t="s">
        <v>3774</v>
      </c>
      <c r="J834" s="26" t="s">
        <v>3295</v>
      </c>
      <c r="K834" s="26" t="s">
        <v>4413</v>
      </c>
    </row>
    <row r="835" ht="27" customHeight="1" spans="1:11">
      <c r="A835" s="23" t="s">
        <v>4405</v>
      </c>
      <c r="B835" s="25">
        <v>8000000</v>
      </c>
      <c r="C835" s="26" t="s">
        <v>4406</v>
      </c>
      <c r="D835" s="26" t="s">
        <v>3305</v>
      </c>
      <c r="E835" s="26" t="s">
        <v>3366</v>
      </c>
      <c r="F835" s="26" t="s">
        <v>4414</v>
      </c>
      <c r="G835" s="26" t="s">
        <v>3292</v>
      </c>
      <c r="H835" s="26" t="s">
        <v>3773</v>
      </c>
      <c r="I835" s="26" t="s">
        <v>3407</v>
      </c>
      <c r="J835" s="26" t="s">
        <v>3295</v>
      </c>
      <c r="K835" s="26" t="s">
        <v>4415</v>
      </c>
    </row>
    <row r="836" ht="27" customHeight="1" spans="1:11">
      <c r="A836" s="23" t="s">
        <v>4405</v>
      </c>
      <c r="B836" s="25">
        <v>8000000</v>
      </c>
      <c r="C836" s="26" t="s">
        <v>4406</v>
      </c>
      <c r="D836" s="26" t="s">
        <v>3310</v>
      </c>
      <c r="E836" s="26" t="s">
        <v>3311</v>
      </c>
      <c r="F836" s="26" t="s">
        <v>4416</v>
      </c>
      <c r="G836" s="26" t="s">
        <v>3292</v>
      </c>
      <c r="H836" s="26" t="s">
        <v>3308</v>
      </c>
      <c r="I836" s="26" t="s">
        <v>3300</v>
      </c>
      <c r="J836" s="26" t="s">
        <v>3295</v>
      </c>
      <c r="K836" s="26" t="s">
        <v>4417</v>
      </c>
    </row>
    <row r="837" ht="27" customHeight="1" spans="1:11">
      <c r="A837" s="23" t="s">
        <v>4418</v>
      </c>
      <c r="B837" s="25">
        <v>20750400</v>
      </c>
      <c r="C837" s="26" t="s">
        <v>4419</v>
      </c>
      <c r="D837" s="26" t="s">
        <v>3289</v>
      </c>
      <c r="E837" s="26" t="s">
        <v>3290</v>
      </c>
      <c r="F837" s="26" t="s">
        <v>4418</v>
      </c>
      <c r="G837" s="26" t="s">
        <v>3328</v>
      </c>
      <c r="H837" s="26" t="s">
        <v>4420</v>
      </c>
      <c r="I837" s="26" t="s">
        <v>3397</v>
      </c>
      <c r="J837" s="26" t="s">
        <v>3295</v>
      </c>
      <c r="K837" s="26" t="s">
        <v>4421</v>
      </c>
    </row>
    <row r="838" ht="27" customHeight="1" spans="1:11">
      <c r="A838" s="23" t="s">
        <v>4418</v>
      </c>
      <c r="B838" s="25">
        <v>20750400</v>
      </c>
      <c r="C838" s="26" t="s">
        <v>4419</v>
      </c>
      <c r="D838" s="26" t="s">
        <v>3289</v>
      </c>
      <c r="E838" s="26" t="s">
        <v>3290</v>
      </c>
      <c r="F838" s="26" t="s">
        <v>4418</v>
      </c>
      <c r="G838" s="26" t="s">
        <v>3328</v>
      </c>
      <c r="H838" s="26" t="s">
        <v>4420</v>
      </c>
      <c r="I838" s="26" t="s">
        <v>3397</v>
      </c>
      <c r="J838" s="26" t="s">
        <v>3295</v>
      </c>
      <c r="K838" s="26" t="s">
        <v>4421</v>
      </c>
    </row>
    <row r="839" ht="27" customHeight="1" spans="1:11">
      <c r="A839" s="23" t="s">
        <v>4418</v>
      </c>
      <c r="B839" s="25">
        <v>20750400</v>
      </c>
      <c r="C839" s="26" t="s">
        <v>4419</v>
      </c>
      <c r="D839" s="26" t="s">
        <v>3289</v>
      </c>
      <c r="E839" s="26" t="s">
        <v>3290</v>
      </c>
      <c r="F839" s="26" t="s">
        <v>4418</v>
      </c>
      <c r="G839" s="26" t="s">
        <v>3328</v>
      </c>
      <c r="H839" s="26" t="s">
        <v>4420</v>
      </c>
      <c r="I839" s="26" t="s">
        <v>3397</v>
      </c>
      <c r="J839" s="26" t="s">
        <v>3295</v>
      </c>
      <c r="K839" s="26" t="s">
        <v>4421</v>
      </c>
    </row>
    <row r="840" ht="27" customHeight="1" spans="1:11">
      <c r="A840" s="23" t="s">
        <v>4418</v>
      </c>
      <c r="B840" s="25">
        <v>20750400</v>
      </c>
      <c r="C840" s="26" t="s">
        <v>4419</v>
      </c>
      <c r="D840" s="26" t="s">
        <v>3289</v>
      </c>
      <c r="E840" s="26" t="s">
        <v>3290</v>
      </c>
      <c r="F840" s="26" t="s">
        <v>4418</v>
      </c>
      <c r="G840" s="26" t="s">
        <v>3328</v>
      </c>
      <c r="H840" s="26" t="s">
        <v>4420</v>
      </c>
      <c r="I840" s="26" t="s">
        <v>3397</v>
      </c>
      <c r="J840" s="26" t="s">
        <v>3295</v>
      </c>
      <c r="K840" s="26" t="s">
        <v>4421</v>
      </c>
    </row>
    <row r="841" ht="27" customHeight="1" spans="1:11">
      <c r="A841" s="23" t="s">
        <v>4418</v>
      </c>
      <c r="B841" s="25">
        <v>20750400</v>
      </c>
      <c r="C841" s="26" t="s">
        <v>4419</v>
      </c>
      <c r="D841" s="26" t="s">
        <v>3289</v>
      </c>
      <c r="E841" s="26" t="s">
        <v>3290</v>
      </c>
      <c r="F841" s="26" t="s">
        <v>4418</v>
      </c>
      <c r="G841" s="26" t="s">
        <v>3328</v>
      </c>
      <c r="H841" s="26" t="s">
        <v>4420</v>
      </c>
      <c r="I841" s="26" t="s">
        <v>3397</v>
      </c>
      <c r="J841" s="26" t="s">
        <v>3295</v>
      </c>
      <c r="K841" s="26" t="s">
        <v>4421</v>
      </c>
    </row>
    <row r="842" ht="27" customHeight="1" spans="1:11">
      <c r="A842" s="23" t="s">
        <v>4418</v>
      </c>
      <c r="B842" s="25">
        <v>20750400</v>
      </c>
      <c r="C842" s="26" t="s">
        <v>4419</v>
      </c>
      <c r="D842" s="26" t="s">
        <v>3289</v>
      </c>
      <c r="E842" s="26" t="s">
        <v>3297</v>
      </c>
      <c r="F842" s="26" t="s">
        <v>4422</v>
      </c>
      <c r="G842" s="26" t="s">
        <v>3328</v>
      </c>
      <c r="H842" s="26" t="s">
        <v>3299</v>
      </c>
      <c r="I842" s="26" t="s">
        <v>3300</v>
      </c>
      <c r="J842" s="26" t="s">
        <v>3295</v>
      </c>
      <c r="K842" s="26" t="s">
        <v>4423</v>
      </c>
    </row>
    <row r="843" ht="27" customHeight="1" spans="1:11">
      <c r="A843" s="23" t="s">
        <v>4418</v>
      </c>
      <c r="B843" s="25">
        <v>20750400</v>
      </c>
      <c r="C843" s="26" t="s">
        <v>4419</v>
      </c>
      <c r="D843" s="26" t="s">
        <v>3289</v>
      </c>
      <c r="E843" s="26" t="s">
        <v>3297</v>
      </c>
      <c r="F843" s="26" t="s">
        <v>4422</v>
      </c>
      <c r="G843" s="26" t="s">
        <v>3328</v>
      </c>
      <c r="H843" s="26" t="s">
        <v>3299</v>
      </c>
      <c r="I843" s="26" t="s">
        <v>3300</v>
      </c>
      <c r="J843" s="26" t="s">
        <v>3295</v>
      </c>
      <c r="K843" s="26" t="s">
        <v>4423</v>
      </c>
    </row>
    <row r="844" ht="27" customHeight="1" spans="1:11">
      <c r="A844" s="23" t="s">
        <v>4418</v>
      </c>
      <c r="B844" s="25">
        <v>20750400</v>
      </c>
      <c r="C844" s="26" t="s">
        <v>4419</v>
      </c>
      <c r="D844" s="26" t="s">
        <v>3289</v>
      </c>
      <c r="E844" s="26" t="s">
        <v>3297</v>
      </c>
      <c r="F844" s="26" t="s">
        <v>4422</v>
      </c>
      <c r="G844" s="26" t="s">
        <v>3328</v>
      </c>
      <c r="H844" s="26" t="s">
        <v>3299</v>
      </c>
      <c r="I844" s="26" t="s">
        <v>3300</v>
      </c>
      <c r="J844" s="26" t="s">
        <v>3295</v>
      </c>
      <c r="K844" s="26" t="s">
        <v>4423</v>
      </c>
    </row>
    <row r="845" ht="27" customHeight="1" spans="1:11">
      <c r="A845" s="23" t="s">
        <v>4418</v>
      </c>
      <c r="B845" s="25">
        <v>20750400</v>
      </c>
      <c r="C845" s="26" t="s">
        <v>4419</v>
      </c>
      <c r="D845" s="26" t="s">
        <v>3289</v>
      </c>
      <c r="E845" s="26" t="s">
        <v>3297</v>
      </c>
      <c r="F845" s="26" t="s">
        <v>4422</v>
      </c>
      <c r="G845" s="26" t="s">
        <v>3328</v>
      </c>
      <c r="H845" s="26" t="s">
        <v>3299</v>
      </c>
      <c r="I845" s="26" t="s">
        <v>3300</v>
      </c>
      <c r="J845" s="26" t="s">
        <v>3295</v>
      </c>
      <c r="K845" s="26" t="s">
        <v>4423</v>
      </c>
    </row>
    <row r="846" ht="27" customHeight="1" spans="1:11">
      <c r="A846" s="23" t="s">
        <v>4418</v>
      </c>
      <c r="B846" s="25">
        <v>20750400</v>
      </c>
      <c r="C846" s="26" t="s">
        <v>4419</v>
      </c>
      <c r="D846" s="26" t="s">
        <v>3289</v>
      </c>
      <c r="E846" s="26" t="s">
        <v>3297</v>
      </c>
      <c r="F846" s="26" t="s">
        <v>4422</v>
      </c>
      <c r="G846" s="26" t="s">
        <v>3328</v>
      </c>
      <c r="H846" s="26" t="s">
        <v>3299</v>
      </c>
      <c r="I846" s="26" t="s">
        <v>3300</v>
      </c>
      <c r="J846" s="26" t="s">
        <v>3295</v>
      </c>
      <c r="K846" s="26" t="s">
        <v>4423</v>
      </c>
    </row>
    <row r="847" ht="27" customHeight="1" spans="1:11">
      <c r="A847" s="23" t="s">
        <v>4418</v>
      </c>
      <c r="B847" s="25">
        <v>20750400</v>
      </c>
      <c r="C847" s="26" t="s">
        <v>4419</v>
      </c>
      <c r="D847" s="26" t="s">
        <v>3305</v>
      </c>
      <c r="E847" s="26" t="s">
        <v>3306</v>
      </c>
      <c r="F847" s="26" t="s">
        <v>4424</v>
      </c>
      <c r="G847" s="26" t="s">
        <v>3328</v>
      </c>
      <c r="H847" s="26" t="s">
        <v>3755</v>
      </c>
      <c r="I847" s="26" t="s">
        <v>3375</v>
      </c>
      <c r="J847" s="26" t="s">
        <v>3295</v>
      </c>
      <c r="K847" s="26" t="s">
        <v>4425</v>
      </c>
    </row>
    <row r="848" ht="27" customHeight="1" spans="1:11">
      <c r="A848" s="23" t="s">
        <v>4418</v>
      </c>
      <c r="B848" s="25">
        <v>20750400</v>
      </c>
      <c r="C848" s="26" t="s">
        <v>4419</v>
      </c>
      <c r="D848" s="26" t="s">
        <v>3305</v>
      </c>
      <c r="E848" s="26" t="s">
        <v>3306</v>
      </c>
      <c r="F848" s="26" t="s">
        <v>4424</v>
      </c>
      <c r="G848" s="26" t="s">
        <v>3328</v>
      </c>
      <c r="H848" s="26" t="s">
        <v>3755</v>
      </c>
      <c r="I848" s="26" t="s">
        <v>3375</v>
      </c>
      <c r="J848" s="26" t="s">
        <v>3295</v>
      </c>
      <c r="K848" s="26" t="s">
        <v>4425</v>
      </c>
    </row>
    <row r="849" ht="27" customHeight="1" spans="1:11">
      <c r="A849" s="23" t="s">
        <v>4418</v>
      </c>
      <c r="B849" s="25">
        <v>20750400</v>
      </c>
      <c r="C849" s="26" t="s">
        <v>4419</v>
      </c>
      <c r="D849" s="26" t="s">
        <v>3305</v>
      </c>
      <c r="E849" s="26" t="s">
        <v>3306</v>
      </c>
      <c r="F849" s="26" t="s">
        <v>4424</v>
      </c>
      <c r="G849" s="26" t="s">
        <v>3328</v>
      </c>
      <c r="H849" s="26" t="s">
        <v>3755</v>
      </c>
      <c r="I849" s="26" t="s">
        <v>3375</v>
      </c>
      <c r="J849" s="26" t="s">
        <v>3295</v>
      </c>
      <c r="K849" s="26" t="s">
        <v>4425</v>
      </c>
    </row>
    <row r="850" ht="27" customHeight="1" spans="1:11">
      <c r="A850" s="23" t="s">
        <v>4418</v>
      </c>
      <c r="B850" s="25">
        <v>20750400</v>
      </c>
      <c r="C850" s="26" t="s">
        <v>4419</v>
      </c>
      <c r="D850" s="26" t="s">
        <v>3305</v>
      </c>
      <c r="E850" s="26" t="s">
        <v>3306</v>
      </c>
      <c r="F850" s="26" t="s">
        <v>4424</v>
      </c>
      <c r="G850" s="26" t="s">
        <v>3328</v>
      </c>
      <c r="H850" s="26" t="s">
        <v>3755</v>
      </c>
      <c r="I850" s="26" t="s">
        <v>3375</v>
      </c>
      <c r="J850" s="26" t="s">
        <v>3295</v>
      </c>
      <c r="K850" s="26" t="s">
        <v>4425</v>
      </c>
    </row>
    <row r="851" ht="27" customHeight="1" spans="1:11">
      <c r="A851" s="23" t="s">
        <v>4418</v>
      </c>
      <c r="B851" s="25">
        <v>20750400</v>
      </c>
      <c r="C851" s="26" t="s">
        <v>4419</v>
      </c>
      <c r="D851" s="26" t="s">
        <v>3305</v>
      </c>
      <c r="E851" s="26" t="s">
        <v>3306</v>
      </c>
      <c r="F851" s="26" t="s">
        <v>4424</v>
      </c>
      <c r="G851" s="26" t="s">
        <v>3328</v>
      </c>
      <c r="H851" s="26" t="s">
        <v>3755</v>
      </c>
      <c r="I851" s="26" t="s">
        <v>3375</v>
      </c>
      <c r="J851" s="26" t="s">
        <v>3295</v>
      </c>
      <c r="K851" s="26" t="s">
        <v>4425</v>
      </c>
    </row>
    <row r="852" ht="27" customHeight="1" spans="1:11">
      <c r="A852" s="23" t="s">
        <v>4418</v>
      </c>
      <c r="B852" s="25">
        <v>20750400</v>
      </c>
      <c r="C852" s="26" t="s">
        <v>4419</v>
      </c>
      <c r="D852" s="26" t="s">
        <v>3310</v>
      </c>
      <c r="E852" s="26" t="s">
        <v>3311</v>
      </c>
      <c r="F852" s="26" t="s">
        <v>4397</v>
      </c>
      <c r="G852" s="26" t="s">
        <v>3292</v>
      </c>
      <c r="H852" s="26" t="s">
        <v>3308</v>
      </c>
      <c r="I852" s="26" t="s">
        <v>3300</v>
      </c>
      <c r="J852" s="26" t="s">
        <v>3295</v>
      </c>
      <c r="K852" s="26" t="s">
        <v>4426</v>
      </c>
    </row>
    <row r="853" ht="27" customHeight="1" spans="1:11">
      <c r="A853" s="23" t="s">
        <v>4418</v>
      </c>
      <c r="B853" s="25">
        <v>20750400</v>
      </c>
      <c r="C853" s="26" t="s">
        <v>4419</v>
      </c>
      <c r="D853" s="26" t="s">
        <v>3310</v>
      </c>
      <c r="E853" s="26" t="s">
        <v>3311</v>
      </c>
      <c r="F853" s="26" t="s">
        <v>4397</v>
      </c>
      <c r="G853" s="26" t="s">
        <v>3292</v>
      </c>
      <c r="H853" s="26" t="s">
        <v>3308</v>
      </c>
      <c r="I853" s="26" t="s">
        <v>3300</v>
      </c>
      <c r="J853" s="26" t="s">
        <v>3295</v>
      </c>
      <c r="K853" s="26" t="s">
        <v>4426</v>
      </c>
    </row>
    <row r="854" ht="27" customHeight="1" spans="1:11">
      <c r="A854" s="23" t="s">
        <v>4418</v>
      </c>
      <c r="B854" s="25">
        <v>20750400</v>
      </c>
      <c r="C854" s="26" t="s">
        <v>4419</v>
      </c>
      <c r="D854" s="26" t="s">
        <v>3310</v>
      </c>
      <c r="E854" s="26" t="s">
        <v>3311</v>
      </c>
      <c r="F854" s="26" t="s">
        <v>4397</v>
      </c>
      <c r="G854" s="26" t="s">
        <v>3292</v>
      </c>
      <c r="H854" s="26" t="s">
        <v>3308</v>
      </c>
      <c r="I854" s="26" t="s">
        <v>3300</v>
      </c>
      <c r="J854" s="26" t="s">
        <v>3295</v>
      </c>
      <c r="K854" s="26" t="s">
        <v>4426</v>
      </c>
    </row>
    <row r="855" ht="27" customHeight="1" spans="1:11">
      <c r="A855" s="23" t="s">
        <v>4418</v>
      </c>
      <c r="B855" s="25">
        <v>20750400</v>
      </c>
      <c r="C855" s="26" t="s">
        <v>4419</v>
      </c>
      <c r="D855" s="26" t="s">
        <v>3310</v>
      </c>
      <c r="E855" s="26" t="s">
        <v>3311</v>
      </c>
      <c r="F855" s="26" t="s">
        <v>4397</v>
      </c>
      <c r="G855" s="26" t="s">
        <v>3292</v>
      </c>
      <c r="H855" s="26" t="s">
        <v>3308</v>
      </c>
      <c r="I855" s="26" t="s">
        <v>3300</v>
      </c>
      <c r="J855" s="26" t="s">
        <v>3295</v>
      </c>
      <c r="K855" s="26" t="s">
        <v>4426</v>
      </c>
    </row>
    <row r="856" ht="27" customHeight="1" spans="1:11">
      <c r="A856" s="23" t="s">
        <v>4418</v>
      </c>
      <c r="B856" s="25">
        <v>20750400</v>
      </c>
      <c r="C856" s="26" t="s">
        <v>4419</v>
      </c>
      <c r="D856" s="26" t="s">
        <v>3310</v>
      </c>
      <c r="E856" s="26" t="s">
        <v>3311</v>
      </c>
      <c r="F856" s="26" t="s">
        <v>4397</v>
      </c>
      <c r="G856" s="26" t="s">
        <v>3292</v>
      </c>
      <c r="H856" s="26" t="s">
        <v>3308</v>
      </c>
      <c r="I856" s="26" t="s">
        <v>3300</v>
      </c>
      <c r="J856" s="26" t="s">
        <v>3295</v>
      </c>
      <c r="K856" s="26" t="s">
        <v>4426</v>
      </c>
    </row>
    <row r="857" ht="27" customHeight="1" spans="1:11">
      <c r="A857" s="23" t="s">
        <v>4427</v>
      </c>
      <c r="B857" s="23"/>
      <c r="C857" s="23"/>
      <c r="D857" s="23"/>
      <c r="E857" s="23"/>
      <c r="F857" s="23"/>
      <c r="G857" s="23"/>
      <c r="H857" s="23"/>
      <c r="I857" s="23"/>
      <c r="J857" s="23"/>
      <c r="K857" s="23"/>
    </row>
    <row r="858" ht="27" customHeight="1" spans="1:11">
      <c r="A858" s="24" t="s">
        <v>4427</v>
      </c>
      <c r="B858" s="23"/>
      <c r="C858" s="23"/>
      <c r="D858" s="23"/>
      <c r="E858" s="23"/>
      <c r="F858" s="23"/>
      <c r="G858" s="23"/>
      <c r="H858" s="23"/>
      <c r="I858" s="23"/>
      <c r="J858" s="23"/>
      <c r="K858" s="23"/>
    </row>
    <row r="859" ht="27" customHeight="1" spans="1:11">
      <c r="A859" s="27" t="s">
        <v>4427</v>
      </c>
      <c r="B859" s="23"/>
      <c r="C859" s="23"/>
      <c r="D859" s="23"/>
      <c r="E859" s="23"/>
      <c r="F859" s="23"/>
      <c r="G859" s="23"/>
      <c r="H859" s="23"/>
      <c r="I859" s="23"/>
      <c r="J859" s="23"/>
      <c r="K859" s="23"/>
    </row>
    <row r="860" ht="27" customHeight="1" spans="1:11">
      <c r="A860" s="23" t="s">
        <v>4428</v>
      </c>
      <c r="B860" s="25">
        <v>5500000</v>
      </c>
      <c r="C860" s="26" t="s">
        <v>4429</v>
      </c>
      <c r="D860" s="26" t="s">
        <v>3289</v>
      </c>
      <c r="E860" s="26" t="s">
        <v>3290</v>
      </c>
      <c r="F860" s="26" t="s">
        <v>3290</v>
      </c>
      <c r="G860" s="26" t="s">
        <v>3328</v>
      </c>
      <c r="H860" s="26" t="s">
        <v>3645</v>
      </c>
      <c r="I860" s="26" t="s">
        <v>3499</v>
      </c>
      <c r="J860" s="26" t="s">
        <v>3295</v>
      </c>
      <c r="K860" s="26" t="s">
        <v>4430</v>
      </c>
    </row>
    <row r="861" ht="27" customHeight="1" spans="1:11">
      <c r="A861" s="23" t="s">
        <v>4428</v>
      </c>
      <c r="B861" s="25">
        <v>5500000</v>
      </c>
      <c r="C861" s="26" t="s">
        <v>4429</v>
      </c>
      <c r="D861" s="26" t="s">
        <v>3289</v>
      </c>
      <c r="E861" s="26" t="s">
        <v>3290</v>
      </c>
      <c r="F861" s="26" t="s">
        <v>3290</v>
      </c>
      <c r="G861" s="26" t="s">
        <v>3328</v>
      </c>
      <c r="H861" s="26" t="s">
        <v>3645</v>
      </c>
      <c r="I861" s="26" t="s">
        <v>3499</v>
      </c>
      <c r="J861" s="26" t="s">
        <v>3295</v>
      </c>
      <c r="K861" s="26" t="s">
        <v>4430</v>
      </c>
    </row>
    <row r="862" ht="27" customHeight="1" spans="1:11">
      <c r="A862" s="23" t="s">
        <v>4428</v>
      </c>
      <c r="B862" s="25">
        <v>5500000</v>
      </c>
      <c r="C862" s="26" t="s">
        <v>4429</v>
      </c>
      <c r="D862" s="26" t="s">
        <v>3289</v>
      </c>
      <c r="E862" s="26" t="s">
        <v>3290</v>
      </c>
      <c r="F862" s="26" t="s">
        <v>3290</v>
      </c>
      <c r="G862" s="26" t="s">
        <v>3328</v>
      </c>
      <c r="H862" s="26" t="s">
        <v>3645</v>
      </c>
      <c r="I862" s="26" t="s">
        <v>3499</v>
      </c>
      <c r="J862" s="26" t="s">
        <v>3295</v>
      </c>
      <c r="K862" s="26" t="s">
        <v>4430</v>
      </c>
    </row>
    <row r="863" ht="27" customHeight="1" spans="1:11">
      <c r="A863" s="23" t="s">
        <v>4428</v>
      </c>
      <c r="B863" s="25">
        <v>5500000</v>
      </c>
      <c r="C863" s="26" t="s">
        <v>4429</v>
      </c>
      <c r="D863" s="26" t="s">
        <v>3289</v>
      </c>
      <c r="E863" s="26" t="s">
        <v>3297</v>
      </c>
      <c r="F863" s="26" t="s">
        <v>4431</v>
      </c>
      <c r="G863" s="26" t="s">
        <v>3292</v>
      </c>
      <c r="H863" s="26" t="s">
        <v>3308</v>
      </c>
      <c r="I863" s="26" t="s">
        <v>3300</v>
      </c>
      <c r="J863" s="26" t="s">
        <v>3295</v>
      </c>
      <c r="K863" s="26" t="s">
        <v>4430</v>
      </c>
    </row>
    <row r="864" ht="27" customHeight="1" spans="1:11">
      <c r="A864" s="23" t="s">
        <v>4428</v>
      </c>
      <c r="B864" s="25">
        <v>5500000</v>
      </c>
      <c r="C864" s="26" t="s">
        <v>4429</v>
      </c>
      <c r="D864" s="26" t="s">
        <v>3289</v>
      </c>
      <c r="E864" s="26" t="s">
        <v>3297</v>
      </c>
      <c r="F864" s="26" t="s">
        <v>4431</v>
      </c>
      <c r="G864" s="26" t="s">
        <v>3292</v>
      </c>
      <c r="H864" s="26" t="s">
        <v>3308</v>
      </c>
      <c r="I864" s="26" t="s">
        <v>3300</v>
      </c>
      <c r="J864" s="26" t="s">
        <v>3295</v>
      </c>
      <c r="K864" s="26" t="s">
        <v>4430</v>
      </c>
    </row>
    <row r="865" ht="27" customHeight="1" spans="1:11">
      <c r="A865" s="23" t="s">
        <v>4428</v>
      </c>
      <c r="B865" s="25">
        <v>5500000</v>
      </c>
      <c r="C865" s="26" t="s">
        <v>4429</v>
      </c>
      <c r="D865" s="26" t="s">
        <v>3289</v>
      </c>
      <c r="E865" s="26" t="s">
        <v>3297</v>
      </c>
      <c r="F865" s="26" t="s">
        <v>4431</v>
      </c>
      <c r="G865" s="26" t="s">
        <v>3292</v>
      </c>
      <c r="H865" s="26" t="s">
        <v>3308</v>
      </c>
      <c r="I865" s="26" t="s">
        <v>3300</v>
      </c>
      <c r="J865" s="26" t="s">
        <v>3295</v>
      </c>
      <c r="K865" s="26" t="s">
        <v>4430</v>
      </c>
    </row>
    <row r="866" ht="27" customHeight="1" spans="1:11">
      <c r="A866" s="23" t="s">
        <v>4428</v>
      </c>
      <c r="B866" s="25">
        <v>5500000</v>
      </c>
      <c r="C866" s="26" t="s">
        <v>4429</v>
      </c>
      <c r="D866" s="26" t="s">
        <v>3305</v>
      </c>
      <c r="E866" s="26" t="s">
        <v>3306</v>
      </c>
      <c r="F866" s="26" t="s">
        <v>4432</v>
      </c>
      <c r="G866" s="26" t="s">
        <v>3292</v>
      </c>
      <c r="H866" s="26" t="s">
        <v>3299</v>
      </c>
      <c r="I866" s="26" t="s">
        <v>3300</v>
      </c>
      <c r="J866" s="26" t="s">
        <v>3295</v>
      </c>
      <c r="K866" s="26" t="s">
        <v>4432</v>
      </c>
    </row>
    <row r="867" ht="27" customHeight="1" spans="1:11">
      <c r="A867" s="23" t="s">
        <v>4428</v>
      </c>
      <c r="B867" s="25">
        <v>5500000</v>
      </c>
      <c r="C867" s="26" t="s">
        <v>4429</v>
      </c>
      <c r="D867" s="26" t="s">
        <v>3305</v>
      </c>
      <c r="E867" s="26" t="s">
        <v>3306</v>
      </c>
      <c r="F867" s="26" t="s">
        <v>4432</v>
      </c>
      <c r="G867" s="26" t="s">
        <v>3292</v>
      </c>
      <c r="H867" s="26" t="s">
        <v>3299</v>
      </c>
      <c r="I867" s="26" t="s">
        <v>3300</v>
      </c>
      <c r="J867" s="26" t="s">
        <v>3295</v>
      </c>
      <c r="K867" s="26" t="s">
        <v>4432</v>
      </c>
    </row>
    <row r="868" ht="27" customHeight="1" spans="1:11">
      <c r="A868" s="23" t="s">
        <v>4428</v>
      </c>
      <c r="B868" s="25">
        <v>5500000</v>
      </c>
      <c r="C868" s="26" t="s">
        <v>4429</v>
      </c>
      <c r="D868" s="26" t="s">
        <v>3305</v>
      </c>
      <c r="E868" s="26" t="s">
        <v>3306</v>
      </c>
      <c r="F868" s="26" t="s">
        <v>4432</v>
      </c>
      <c r="G868" s="26" t="s">
        <v>3292</v>
      </c>
      <c r="H868" s="26" t="s">
        <v>3299</v>
      </c>
      <c r="I868" s="26" t="s">
        <v>3300</v>
      </c>
      <c r="J868" s="26" t="s">
        <v>3295</v>
      </c>
      <c r="K868" s="26" t="s">
        <v>4432</v>
      </c>
    </row>
    <row r="869" ht="27" customHeight="1" spans="1:11">
      <c r="A869" s="23" t="s">
        <v>4428</v>
      </c>
      <c r="B869" s="25">
        <v>5500000</v>
      </c>
      <c r="C869" s="26" t="s">
        <v>4429</v>
      </c>
      <c r="D869" s="26" t="s">
        <v>3310</v>
      </c>
      <c r="E869" s="26" t="s">
        <v>3311</v>
      </c>
      <c r="F869" s="26" t="s">
        <v>4433</v>
      </c>
      <c r="G869" s="26" t="s">
        <v>3292</v>
      </c>
      <c r="H869" s="26" t="s">
        <v>3308</v>
      </c>
      <c r="I869" s="26" t="s">
        <v>3300</v>
      </c>
      <c r="J869" s="26" t="s">
        <v>3295</v>
      </c>
      <c r="K869" s="26" t="s">
        <v>4430</v>
      </c>
    </row>
    <row r="870" ht="27" customHeight="1" spans="1:11">
      <c r="A870" s="23" t="s">
        <v>4428</v>
      </c>
      <c r="B870" s="25">
        <v>5500000</v>
      </c>
      <c r="C870" s="26" t="s">
        <v>4429</v>
      </c>
      <c r="D870" s="26" t="s">
        <v>3310</v>
      </c>
      <c r="E870" s="26" t="s">
        <v>3311</v>
      </c>
      <c r="F870" s="26" t="s">
        <v>4433</v>
      </c>
      <c r="G870" s="26" t="s">
        <v>3292</v>
      </c>
      <c r="H870" s="26" t="s">
        <v>3308</v>
      </c>
      <c r="I870" s="26" t="s">
        <v>3300</v>
      </c>
      <c r="J870" s="26" t="s">
        <v>3295</v>
      </c>
      <c r="K870" s="26" t="s">
        <v>4430</v>
      </c>
    </row>
    <row r="871" ht="27" customHeight="1" spans="1:11">
      <c r="A871" s="23" t="s">
        <v>4428</v>
      </c>
      <c r="B871" s="25">
        <v>5500000</v>
      </c>
      <c r="C871" s="26" t="s">
        <v>4429</v>
      </c>
      <c r="D871" s="26" t="s">
        <v>3310</v>
      </c>
      <c r="E871" s="26" t="s">
        <v>3311</v>
      </c>
      <c r="F871" s="26" t="s">
        <v>4433</v>
      </c>
      <c r="G871" s="26" t="s">
        <v>3292</v>
      </c>
      <c r="H871" s="26" t="s">
        <v>3308</v>
      </c>
      <c r="I871" s="26" t="s">
        <v>3300</v>
      </c>
      <c r="J871" s="26" t="s">
        <v>3295</v>
      </c>
      <c r="K871" s="26" t="s">
        <v>4430</v>
      </c>
    </row>
    <row r="872" ht="27" customHeight="1" spans="1:11">
      <c r="A872" s="23" t="s">
        <v>4434</v>
      </c>
      <c r="B872" s="25">
        <v>9000000</v>
      </c>
      <c r="C872" s="26" t="s">
        <v>4435</v>
      </c>
      <c r="D872" s="26" t="s">
        <v>3289</v>
      </c>
      <c r="E872" s="26" t="s">
        <v>3297</v>
      </c>
      <c r="F872" s="26" t="s">
        <v>4436</v>
      </c>
      <c r="G872" s="26" t="s">
        <v>3328</v>
      </c>
      <c r="H872" s="26" t="s">
        <v>3299</v>
      </c>
      <c r="I872" s="26" t="s">
        <v>3300</v>
      </c>
      <c r="J872" s="26" t="s">
        <v>3295</v>
      </c>
      <c r="K872" s="26" t="s">
        <v>4437</v>
      </c>
    </row>
    <row r="873" ht="27" customHeight="1" spans="1:11">
      <c r="A873" s="23" t="s">
        <v>4434</v>
      </c>
      <c r="B873" s="25">
        <v>9000000</v>
      </c>
      <c r="C873" s="26" t="s">
        <v>4435</v>
      </c>
      <c r="D873" s="26" t="s">
        <v>3289</v>
      </c>
      <c r="E873" s="26" t="s">
        <v>3297</v>
      </c>
      <c r="F873" s="26" t="s">
        <v>4436</v>
      </c>
      <c r="G873" s="26" t="s">
        <v>3328</v>
      </c>
      <c r="H873" s="26" t="s">
        <v>3299</v>
      </c>
      <c r="I873" s="26" t="s">
        <v>3300</v>
      </c>
      <c r="J873" s="26" t="s">
        <v>3295</v>
      </c>
      <c r="K873" s="26" t="s">
        <v>4437</v>
      </c>
    </row>
    <row r="874" ht="27" customHeight="1" spans="1:11">
      <c r="A874" s="23" t="s">
        <v>4434</v>
      </c>
      <c r="B874" s="25">
        <v>9000000</v>
      </c>
      <c r="C874" s="26" t="s">
        <v>4435</v>
      </c>
      <c r="D874" s="26" t="s">
        <v>3289</v>
      </c>
      <c r="E874" s="26" t="s">
        <v>3297</v>
      </c>
      <c r="F874" s="26" t="s">
        <v>4436</v>
      </c>
      <c r="G874" s="26" t="s">
        <v>3328</v>
      </c>
      <c r="H874" s="26" t="s">
        <v>3299</v>
      </c>
      <c r="I874" s="26" t="s">
        <v>3300</v>
      </c>
      <c r="J874" s="26" t="s">
        <v>3295</v>
      </c>
      <c r="K874" s="26" t="s">
        <v>4437</v>
      </c>
    </row>
    <row r="875" ht="27" customHeight="1" spans="1:11">
      <c r="A875" s="23" t="s">
        <v>4434</v>
      </c>
      <c r="B875" s="25">
        <v>9000000</v>
      </c>
      <c r="C875" s="26" t="s">
        <v>4435</v>
      </c>
      <c r="D875" s="26" t="s">
        <v>3289</v>
      </c>
      <c r="E875" s="26" t="s">
        <v>3302</v>
      </c>
      <c r="F875" s="26" t="s">
        <v>4438</v>
      </c>
      <c r="G875" s="26" t="s">
        <v>3292</v>
      </c>
      <c r="H875" s="26" t="s">
        <v>3318</v>
      </c>
      <c r="I875" s="26" t="s">
        <v>3300</v>
      </c>
      <c r="J875" s="26" t="s">
        <v>3295</v>
      </c>
      <c r="K875" s="26" t="s">
        <v>4439</v>
      </c>
    </row>
    <row r="876" ht="27" customHeight="1" spans="1:11">
      <c r="A876" s="23" t="s">
        <v>4434</v>
      </c>
      <c r="B876" s="25">
        <v>9000000</v>
      </c>
      <c r="C876" s="26" t="s">
        <v>4435</v>
      </c>
      <c r="D876" s="26" t="s">
        <v>3289</v>
      </c>
      <c r="E876" s="26" t="s">
        <v>3302</v>
      </c>
      <c r="F876" s="26" t="s">
        <v>4438</v>
      </c>
      <c r="G876" s="26" t="s">
        <v>3292</v>
      </c>
      <c r="H876" s="26" t="s">
        <v>3318</v>
      </c>
      <c r="I876" s="26" t="s">
        <v>3300</v>
      </c>
      <c r="J876" s="26" t="s">
        <v>3295</v>
      </c>
      <c r="K876" s="26" t="s">
        <v>4439</v>
      </c>
    </row>
    <row r="877" ht="27" customHeight="1" spans="1:11">
      <c r="A877" s="23" t="s">
        <v>4434</v>
      </c>
      <c r="B877" s="25">
        <v>9000000</v>
      </c>
      <c r="C877" s="26" t="s">
        <v>4435</v>
      </c>
      <c r="D877" s="26" t="s">
        <v>3289</v>
      </c>
      <c r="E877" s="26" t="s">
        <v>3302</v>
      </c>
      <c r="F877" s="26" t="s">
        <v>4438</v>
      </c>
      <c r="G877" s="26" t="s">
        <v>3292</v>
      </c>
      <c r="H877" s="26" t="s">
        <v>3318</v>
      </c>
      <c r="I877" s="26" t="s">
        <v>3300</v>
      </c>
      <c r="J877" s="26" t="s">
        <v>3295</v>
      </c>
      <c r="K877" s="26" t="s">
        <v>4439</v>
      </c>
    </row>
    <row r="878" ht="27" customHeight="1" spans="1:11">
      <c r="A878" s="23" t="s">
        <v>4434</v>
      </c>
      <c r="B878" s="25">
        <v>9000000</v>
      </c>
      <c r="C878" s="26" t="s">
        <v>4435</v>
      </c>
      <c r="D878" s="26" t="s">
        <v>3305</v>
      </c>
      <c r="E878" s="26" t="s">
        <v>3306</v>
      </c>
      <c r="F878" s="26" t="s">
        <v>4440</v>
      </c>
      <c r="G878" s="26" t="s">
        <v>3292</v>
      </c>
      <c r="H878" s="26" t="s">
        <v>3318</v>
      </c>
      <c r="I878" s="26" t="s">
        <v>3300</v>
      </c>
      <c r="J878" s="26" t="s">
        <v>3295</v>
      </c>
      <c r="K878" s="26" t="s">
        <v>4441</v>
      </c>
    </row>
    <row r="879" ht="27" customHeight="1" spans="1:11">
      <c r="A879" s="23" t="s">
        <v>4434</v>
      </c>
      <c r="B879" s="25">
        <v>9000000</v>
      </c>
      <c r="C879" s="26" t="s">
        <v>4435</v>
      </c>
      <c r="D879" s="26" t="s">
        <v>3305</v>
      </c>
      <c r="E879" s="26" t="s">
        <v>3306</v>
      </c>
      <c r="F879" s="26" t="s">
        <v>4440</v>
      </c>
      <c r="G879" s="26" t="s">
        <v>3292</v>
      </c>
      <c r="H879" s="26" t="s">
        <v>3318</v>
      </c>
      <c r="I879" s="26" t="s">
        <v>3300</v>
      </c>
      <c r="J879" s="26" t="s">
        <v>3295</v>
      </c>
      <c r="K879" s="26" t="s">
        <v>4441</v>
      </c>
    </row>
    <row r="880" ht="27" customHeight="1" spans="1:11">
      <c r="A880" s="23" t="s">
        <v>4434</v>
      </c>
      <c r="B880" s="25">
        <v>9000000</v>
      </c>
      <c r="C880" s="26" t="s">
        <v>4435</v>
      </c>
      <c r="D880" s="26" t="s">
        <v>3305</v>
      </c>
      <c r="E880" s="26" t="s">
        <v>3306</v>
      </c>
      <c r="F880" s="26" t="s">
        <v>4440</v>
      </c>
      <c r="G880" s="26" t="s">
        <v>3292</v>
      </c>
      <c r="H880" s="26" t="s">
        <v>3318</v>
      </c>
      <c r="I880" s="26" t="s">
        <v>3300</v>
      </c>
      <c r="J880" s="26" t="s">
        <v>3295</v>
      </c>
      <c r="K880" s="26" t="s">
        <v>4441</v>
      </c>
    </row>
    <row r="881" ht="27" customHeight="1" spans="1:11">
      <c r="A881" s="23" t="s">
        <v>4434</v>
      </c>
      <c r="B881" s="25">
        <v>9000000</v>
      </c>
      <c r="C881" s="26" t="s">
        <v>4435</v>
      </c>
      <c r="D881" s="26" t="s">
        <v>3305</v>
      </c>
      <c r="E881" s="26" t="s">
        <v>3366</v>
      </c>
      <c r="F881" s="26" t="s">
        <v>4442</v>
      </c>
      <c r="G881" s="26" t="s">
        <v>3292</v>
      </c>
      <c r="H881" s="26" t="s">
        <v>4408</v>
      </c>
      <c r="I881" s="26" t="s">
        <v>3407</v>
      </c>
      <c r="J881" s="26" t="s">
        <v>3295</v>
      </c>
      <c r="K881" s="26" t="s">
        <v>4443</v>
      </c>
    </row>
    <row r="882" ht="27" customHeight="1" spans="1:11">
      <c r="A882" s="23" t="s">
        <v>4434</v>
      </c>
      <c r="B882" s="25">
        <v>9000000</v>
      </c>
      <c r="C882" s="26" t="s">
        <v>4435</v>
      </c>
      <c r="D882" s="26" t="s">
        <v>3305</v>
      </c>
      <c r="E882" s="26" t="s">
        <v>3366</v>
      </c>
      <c r="F882" s="26" t="s">
        <v>4442</v>
      </c>
      <c r="G882" s="26" t="s">
        <v>3292</v>
      </c>
      <c r="H882" s="26" t="s">
        <v>4408</v>
      </c>
      <c r="I882" s="26" t="s">
        <v>3407</v>
      </c>
      <c r="J882" s="26" t="s">
        <v>3295</v>
      </c>
      <c r="K882" s="26" t="s">
        <v>4443</v>
      </c>
    </row>
    <row r="883" ht="27" customHeight="1" spans="1:11">
      <c r="A883" s="23" t="s">
        <v>4434</v>
      </c>
      <c r="B883" s="25">
        <v>9000000</v>
      </c>
      <c r="C883" s="26" t="s">
        <v>4435</v>
      </c>
      <c r="D883" s="26" t="s">
        <v>3305</v>
      </c>
      <c r="E883" s="26" t="s">
        <v>3366</v>
      </c>
      <c r="F883" s="26" t="s">
        <v>4442</v>
      </c>
      <c r="G883" s="26" t="s">
        <v>3292</v>
      </c>
      <c r="H883" s="26" t="s">
        <v>4408</v>
      </c>
      <c r="I883" s="26" t="s">
        <v>3407</v>
      </c>
      <c r="J883" s="26" t="s">
        <v>3295</v>
      </c>
      <c r="K883" s="26" t="s">
        <v>4443</v>
      </c>
    </row>
    <row r="884" ht="27" customHeight="1" spans="1:11">
      <c r="A884" s="23" t="s">
        <v>4434</v>
      </c>
      <c r="B884" s="25">
        <v>9000000</v>
      </c>
      <c r="C884" s="26" t="s">
        <v>4435</v>
      </c>
      <c r="D884" s="26" t="s">
        <v>3310</v>
      </c>
      <c r="E884" s="26" t="s">
        <v>3311</v>
      </c>
      <c r="F884" s="26" t="s">
        <v>3408</v>
      </c>
      <c r="G884" s="26" t="s">
        <v>3292</v>
      </c>
      <c r="H884" s="26" t="s">
        <v>3476</v>
      </c>
      <c r="I884" s="26" t="s">
        <v>3300</v>
      </c>
      <c r="J884" s="26" t="s">
        <v>3295</v>
      </c>
      <c r="K884" s="26" t="s">
        <v>4444</v>
      </c>
    </row>
    <row r="885" ht="27" customHeight="1" spans="1:11">
      <c r="A885" s="23" t="s">
        <v>4434</v>
      </c>
      <c r="B885" s="25">
        <v>9000000</v>
      </c>
      <c r="C885" s="26" t="s">
        <v>4435</v>
      </c>
      <c r="D885" s="26" t="s">
        <v>3310</v>
      </c>
      <c r="E885" s="26" t="s">
        <v>3311</v>
      </c>
      <c r="F885" s="26" t="s">
        <v>3408</v>
      </c>
      <c r="G885" s="26" t="s">
        <v>3292</v>
      </c>
      <c r="H885" s="26" t="s">
        <v>3476</v>
      </c>
      <c r="I885" s="26" t="s">
        <v>3300</v>
      </c>
      <c r="J885" s="26" t="s">
        <v>3295</v>
      </c>
      <c r="K885" s="26" t="s">
        <v>4444</v>
      </c>
    </row>
    <row r="886" ht="27" customHeight="1" spans="1:11">
      <c r="A886" s="23" t="s">
        <v>4434</v>
      </c>
      <c r="B886" s="25">
        <v>9000000</v>
      </c>
      <c r="C886" s="26" t="s">
        <v>4435</v>
      </c>
      <c r="D886" s="26" t="s">
        <v>3310</v>
      </c>
      <c r="E886" s="26" t="s">
        <v>3311</v>
      </c>
      <c r="F886" s="26" t="s">
        <v>3408</v>
      </c>
      <c r="G886" s="26" t="s">
        <v>3292</v>
      </c>
      <c r="H886" s="26" t="s">
        <v>3476</v>
      </c>
      <c r="I886" s="26" t="s">
        <v>3300</v>
      </c>
      <c r="J886" s="26" t="s">
        <v>3295</v>
      </c>
      <c r="K886" s="26" t="s">
        <v>4444</v>
      </c>
    </row>
  </sheetData>
  <mergeCells count="371">
    <mergeCell ref="A1:K1"/>
    <mergeCell ref="A2:I2"/>
    <mergeCell ref="A8:A12"/>
    <mergeCell ref="A15:A20"/>
    <mergeCell ref="A21:A40"/>
    <mergeCell ref="A41:A53"/>
    <mergeCell ref="A57:A62"/>
    <mergeCell ref="A63:A67"/>
    <mergeCell ref="A68:A71"/>
    <mergeCell ref="A72:A77"/>
    <mergeCell ref="A78:A80"/>
    <mergeCell ref="A81:A85"/>
    <mergeCell ref="A89:A91"/>
    <mergeCell ref="A92:A94"/>
    <mergeCell ref="A97:A100"/>
    <mergeCell ref="A101:A106"/>
    <mergeCell ref="A109:A120"/>
    <mergeCell ref="A124:A126"/>
    <mergeCell ref="A128:A132"/>
    <mergeCell ref="A134:A137"/>
    <mergeCell ref="A139:A142"/>
    <mergeCell ref="A144:A146"/>
    <mergeCell ref="A147:A149"/>
    <mergeCell ref="A151:A153"/>
    <mergeCell ref="A155:A157"/>
    <mergeCell ref="A159:A161"/>
    <mergeCell ref="A163:A168"/>
    <mergeCell ref="A170:A172"/>
    <mergeCell ref="A174:A176"/>
    <mergeCell ref="A178:A180"/>
    <mergeCell ref="A182:A188"/>
    <mergeCell ref="A190:A194"/>
    <mergeCell ref="A196:A200"/>
    <mergeCell ref="A202:A207"/>
    <mergeCell ref="A209:A211"/>
    <mergeCell ref="A214:A222"/>
    <mergeCell ref="A223:A230"/>
    <mergeCell ref="A231:A234"/>
    <mergeCell ref="A235:A242"/>
    <mergeCell ref="A243:A250"/>
    <mergeCell ref="A251:A258"/>
    <mergeCell ref="A259:A266"/>
    <mergeCell ref="A267:A274"/>
    <mergeCell ref="A278:A281"/>
    <mergeCell ref="A282:A284"/>
    <mergeCell ref="A287:A292"/>
    <mergeCell ref="A295:A299"/>
    <mergeCell ref="A300:A303"/>
    <mergeCell ref="A306:A311"/>
    <mergeCell ref="A312:A314"/>
    <mergeCell ref="A315:A320"/>
    <mergeCell ref="A321:A326"/>
    <mergeCell ref="A327:A329"/>
    <mergeCell ref="A330:A332"/>
    <mergeCell ref="A333:A335"/>
    <mergeCell ref="A336:A341"/>
    <mergeCell ref="A342:A344"/>
    <mergeCell ref="A345:A347"/>
    <mergeCell ref="A348:A350"/>
    <mergeCell ref="A354:A357"/>
    <mergeCell ref="A358:A367"/>
    <mergeCell ref="A370:A391"/>
    <mergeCell ref="A394:A399"/>
    <mergeCell ref="A400:A427"/>
    <mergeCell ref="A428:A430"/>
    <mergeCell ref="A431:A436"/>
    <mergeCell ref="A439:A443"/>
    <mergeCell ref="A444:A465"/>
    <mergeCell ref="A466:A471"/>
    <mergeCell ref="A472:A474"/>
    <mergeCell ref="A475:A478"/>
    <mergeCell ref="A479:A487"/>
    <mergeCell ref="A488:A499"/>
    <mergeCell ref="A503:A505"/>
    <mergeCell ref="A506:A508"/>
    <mergeCell ref="A509:A540"/>
    <mergeCell ref="A541:A548"/>
    <mergeCell ref="A551:A553"/>
    <mergeCell ref="A554:A556"/>
    <mergeCell ref="A558:A560"/>
    <mergeCell ref="A562:A564"/>
    <mergeCell ref="A566:A570"/>
    <mergeCell ref="A571:A575"/>
    <mergeCell ref="A576:A580"/>
    <mergeCell ref="A582:A585"/>
    <mergeCell ref="A587:A589"/>
    <mergeCell ref="A591:A593"/>
    <mergeCell ref="A595:A597"/>
    <mergeCell ref="A599:A601"/>
    <mergeCell ref="A603:A605"/>
    <mergeCell ref="A607:A609"/>
    <mergeCell ref="A611:A613"/>
    <mergeCell ref="A615:A619"/>
    <mergeCell ref="A621:A623"/>
    <mergeCell ref="A625:A632"/>
    <mergeCell ref="A634:A636"/>
    <mergeCell ref="A639:A647"/>
    <mergeCell ref="A648:A651"/>
    <mergeCell ref="A652:A657"/>
    <mergeCell ref="A658:A663"/>
    <mergeCell ref="A666:A670"/>
    <mergeCell ref="A671:A673"/>
    <mergeCell ref="A674:A685"/>
    <mergeCell ref="A686:A693"/>
    <mergeCell ref="A694:A696"/>
    <mergeCell ref="A697:A702"/>
    <mergeCell ref="A703:A714"/>
    <mergeCell ref="A715:A732"/>
    <mergeCell ref="A733:A738"/>
    <mergeCell ref="A741:A758"/>
    <mergeCell ref="A759:A764"/>
    <mergeCell ref="A765:A769"/>
    <mergeCell ref="A770:A778"/>
    <mergeCell ref="A781:A786"/>
    <mergeCell ref="A787:A790"/>
    <mergeCell ref="A791:A794"/>
    <mergeCell ref="A795:A799"/>
    <mergeCell ref="A800:A803"/>
    <mergeCell ref="A804:A808"/>
    <mergeCell ref="A812:A819"/>
    <mergeCell ref="A820:A831"/>
    <mergeCell ref="A832:A836"/>
    <mergeCell ref="A837:A856"/>
    <mergeCell ref="A860:A871"/>
    <mergeCell ref="A872:A886"/>
    <mergeCell ref="B8:B12"/>
    <mergeCell ref="B15:B20"/>
    <mergeCell ref="B21:B40"/>
    <mergeCell ref="B41:B53"/>
    <mergeCell ref="B57:B62"/>
    <mergeCell ref="B63:B67"/>
    <mergeCell ref="B68:B71"/>
    <mergeCell ref="B72:B77"/>
    <mergeCell ref="B78:B80"/>
    <mergeCell ref="B81:B85"/>
    <mergeCell ref="B89:B91"/>
    <mergeCell ref="B92:B94"/>
    <mergeCell ref="B97:B100"/>
    <mergeCell ref="B101:B106"/>
    <mergeCell ref="B109:B120"/>
    <mergeCell ref="B124:B126"/>
    <mergeCell ref="B128:B132"/>
    <mergeCell ref="B134:B137"/>
    <mergeCell ref="B139:B142"/>
    <mergeCell ref="B144:B146"/>
    <mergeCell ref="B147:B149"/>
    <mergeCell ref="B151:B153"/>
    <mergeCell ref="B155:B157"/>
    <mergeCell ref="B159:B161"/>
    <mergeCell ref="B163:B168"/>
    <mergeCell ref="B170:B172"/>
    <mergeCell ref="B174:B176"/>
    <mergeCell ref="B178:B180"/>
    <mergeCell ref="B182:B188"/>
    <mergeCell ref="B190:B194"/>
    <mergeCell ref="B196:B200"/>
    <mergeCell ref="B202:B207"/>
    <mergeCell ref="B209:B211"/>
    <mergeCell ref="B214:B222"/>
    <mergeCell ref="B223:B230"/>
    <mergeCell ref="B231:B234"/>
    <mergeCell ref="B235:B242"/>
    <mergeCell ref="B243:B250"/>
    <mergeCell ref="B251:B258"/>
    <mergeCell ref="B259:B266"/>
    <mergeCell ref="B267:B274"/>
    <mergeCell ref="B278:B281"/>
    <mergeCell ref="B282:B284"/>
    <mergeCell ref="B287:B292"/>
    <mergeCell ref="B295:B299"/>
    <mergeCell ref="B300:B303"/>
    <mergeCell ref="B306:B311"/>
    <mergeCell ref="B312:B314"/>
    <mergeCell ref="B315:B320"/>
    <mergeCell ref="B321:B326"/>
    <mergeCell ref="B327:B329"/>
    <mergeCell ref="B330:B332"/>
    <mergeCell ref="B333:B335"/>
    <mergeCell ref="B336:B341"/>
    <mergeCell ref="B342:B344"/>
    <mergeCell ref="B345:B347"/>
    <mergeCell ref="B348:B350"/>
    <mergeCell ref="B354:B357"/>
    <mergeCell ref="B358:B367"/>
    <mergeCell ref="B370:B391"/>
    <mergeCell ref="B394:B399"/>
    <mergeCell ref="B400:B427"/>
    <mergeCell ref="B428:B430"/>
    <mergeCell ref="B431:B436"/>
    <mergeCell ref="B439:B443"/>
    <mergeCell ref="B444:B465"/>
    <mergeCell ref="B466:B471"/>
    <mergeCell ref="B472:B474"/>
    <mergeCell ref="B475:B478"/>
    <mergeCell ref="B479:B487"/>
    <mergeCell ref="B488:B499"/>
    <mergeCell ref="B503:B505"/>
    <mergeCell ref="B506:B508"/>
    <mergeCell ref="B509:B540"/>
    <mergeCell ref="B541:B548"/>
    <mergeCell ref="B551:B553"/>
    <mergeCell ref="B554:B556"/>
    <mergeCell ref="B558:B560"/>
    <mergeCell ref="B562:B564"/>
    <mergeCell ref="B566:B570"/>
    <mergeCell ref="B571:B575"/>
    <mergeCell ref="B576:B580"/>
    <mergeCell ref="B582:B585"/>
    <mergeCell ref="B587:B589"/>
    <mergeCell ref="B591:B593"/>
    <mergeCell ref="B595:B597"/>
    <mergeCell ref="B599:B601"/>
    <mergeCell ref="B603:B605"/>
    <mergeCell ref="B607:B609"/>
    <mergeCell ref="B611:B613"/>
    <mergeCell ref="B615:B619"/>
    <mergeCell ref="B621:B623"/>
    <mergeCell ref="B625:B632"/>
    <mergeCell ref="B634:B636"/>
    <mergeCell ref="B639:B647"/>
    <mergeCell ref="B648:B651"/>
    <mergeCell ref="B652:B657"/>
    <mergeCell ref="B658:B663"/>
    <mergeCell ref="B666:B670"/>
    <mergeCell ref="B671:B673"/>
    <mergeCell ref="B674:B685"/>
    <mergeCell ref="B686:B693"/>
    <mergeCell ref="B694:B696"/>
    <mergeCell ref="B697:B702"/>
    <mergeCell ref="B703:B714"/>
    <mergeCell ref="B715:B732"/>
    <mergeCell ref="B733:B738"/>
    <mergeCell ref="B741:B758"/>
    <mergeCell ref="B759:B764"/>
    <mergeCell ref="B765:B769"/>
    <mergeCell ref="B770:B778"/>
    <mergeCell ref="B781:B786"/>
    <mergeCell ref="B787:B790"/>
    <mergeCell ref="B791:B794"/>
    <mergeCell ref="B795:B799"/>
    <mergeCell ref="B800:B803"/>
    <mergeCell ref="B804:B808"/>
    <mergeCell ref="B812:B819"/>
    <mergeCell ref="B820:B831"/>
    <mergeCell ref="B832:B836"/>
    <mergeCell ref="B837:B856"/>
    <mergeCell ref="B860:B871"/>
    <mergeCell ref="B872:B886"/>
    <mergeCell ref="C8:C12"/>
    <mergeCell ref="C15:C20"/>
    <mergeCell ref="C21:C40"/>
    <mergeCell ref="C41:C53"/>
    <mergeCell ref="C57:C62"/>
    <mergeCell ref="C63:C67"/>
    <mergeCell ref="C68:C71"/>
    <mergeCell ref="C72:C77"/>
    <mergeCell ref="C78:C80"/>
    <mergeCell ref="C81:C85"/>
    <mergeCell ref="C89:C91"/>
    <mergeCell ref="C92:C94"/>
    <mergeCell ref="C97:C100"/>
    <mergeCell ref="C101:C106"/>
    <mergeCell ref="C109:C120"/>
    <mergeCell ref="C124:C126"/>
    <mergeCell ref="C128:C132"/>
    <mergeCell ref="C134:C137"/>
    <mergeCell ref="C139:C142"/>
    <mergeCell ref="C144:C146"/>
    <mergeCell ref="C147:C149"/>
    <mergeCell ref="C151:C153"/>
    <mergeCell ref="C155:C157"/>
    <mergeCell ref="C159:C161"/>
    <mergeCell ref="C163:C168"/>
    <mergeCell ref="C170:C172"/>
    <mergeCell ref="C174:C176"/>
    <mergeCell ref="C178:C180"/>
    <mergeCell ref="C182:C188"/>
    <mergeCell ref="C190:C194"/>
    <mergeCell ref="C196:C200"/>
    <mergeCell ref="C202:C207"/>
    <mergeCell ref="C209:C211"/>
    <mergeCell ref="C214:C222"/>
    <mergeCell ref="C223:C230"/>
    <mergeCell ref="C231:C234"/>
    <mergeCell ref="C235:C242"/>
    <mergeCell ref="C243:C250"/>
    <mergeCell ref="C251:C258"/>
    <mergeCell ref="C259:C266"/>
    <mergeCell ref="C267:C274"/>
    <mergeCell ref="C278:C281"/>
    <mergeCell ref="C282:C284"/>
    <mergeCell ref="C287:C292"/>
    <mergeCell ref="C295:C299"/>
    <mergeCell ref="C300:C303"/>
    <mergeCell ref="C306:C311"/>
    <mergeCell ref="C312:C314"/>
    <mergeCell ref="C315:C320"/>
    <mergeCell ref="C321:C326"/>
    <mergeCell ref="C327:C329"/>
    <mergeCell ref="C330:C332"/>
    <mergeCell ref="C333:C335"/>
    <mergeCell ref="C336:C341"/>
    <mergeCell ref="C342:C344"/>
    <mergeCell ref="C345:C347"/>
    <mergeCell ref="C348:C350"/>
    <mergeCell ref="C354:C357"/>
    <mergeCell ref="C358:C367"/>
    <mergeCell ref="C370:C391"/>
    <mergeCell ref="C394:C399"/>
    <mergeCell ref="C400:C427"/>
    <mergeCell ref="C428:C430"/>
    <mergeCell ref="C431:C436"/>
    <mergeCell ref="C439:C443"/>
    <mergeCell ref="C444:C465"/>
    <mergeCell ref="C466:C471"/>
    <mergeCell ref="C472:C474"/>
    <mergeCell ref="C475:C478"/>
    <mergeCell ref="C479:C487"/>
    <mergeCell ref="C488:C499"/>
    <mergeCell ref="C503:C505"/>
    <mergeCell ref="C506:C508"/>
    <mergeCell ref="C509:C540"/>
    <mergeCell ref="C541:C548"/>
    <mergeCell ref="C551:C553"/>
    <mergeCell ref="C554:C556"/>
    <mergeCell ref="C558:C560"/>
    <mergeCell ref="C562:C564"/>
    <mergeCell ref="C566:C570"/>
    <mergeCell ref="C571:C575"/>
    <mergeCell ref="C576:C580"/>
    <mergeCell ref="C582:C585"/>
    <mergeCell ref="C587:C589"/>
    <mergeCell ref="C591:C593"/>
    <mergeCell ref="C595:C597"/>
    <mergeCell ref="C599:C601"/>
    <mergeCell ref="C603:C605"/>
    <mergeCell ref="C607:C609"/>
    <mergeCell ref="C611:C613"/>
    <mergeCell ref="C615:C619"/>
    <mergeCell ref="C621:C623"/>
    <mergeCell ref="C625:C632"/>
    <mergeCell ref="C634:C636"/>
    <mergeCell ref="C639:C647"/>
    <mergeCell ref="C648:C651"/>
    <mergeCell ref="C652:C657"/>
    <mergeCell ref="C658:C663"/>
    <mergeCell ref="C666:C670"/>
    <mergeCell ref="C671:C673"/>
    <mergeCell ref="C674:C685"/>
    <mergeCell ref="C686:C693"/>
    <mergeCell ref="C694:C696"/>
    <mergeCell ref="C697:C702"/>
    <mergeCell ref="C703:C714"/>
    <mergeCell ref="C715:C732"/>
    <mergeCell ref="C733:C738"/>
    <mergeCell ref="C741:C758"/>
    <mergeCell ref="C759:C764"/>
    <mergeCell ref="C765:C769"/>
    <mergeCell ref="C770:C778"/>
    <mergeCell ref="C781:C786"/>
    <mergeCell ref="C787:C790"/>
    <mergeCell ref="C791:C794"/>
    <mergeCell ref="C795:C799"/>
    <mergeCell ref="C800:C803"/>
    <mergeCell ref="C804:C808"/>
    <mergeCell ref="C812:C819"/>
    <mergeCell ref="C820:C831"/>
    <mergeCell ref="C832:C836"/>
    <mergeCell ref="C837:C856"/>
    <mergeCell ref="C860:C871"/>
    <mergeCell ref="C872:C886"/>
  </mergeCells>
  <printOptions horizontalCentered="1"/>
  <pageMargins left="0.64" right="0.64" top="0.48" bottom="0.48" header="0" footer="0"/>
  <pageSetup paperSize="9" scale="6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workbookViewId="0">
      <selection activeCell="H4" sqref="H4"/>
    </sheetView>
  </sheetViews>
  <sheetFormatPr defaultColWidth="9" defaultRowHeight="13.5" outlineLevelCol="1"/>
  <cols>
    <col min="1" max="1" width="29.125" style="1" customWidth="1"/>
    <col min="2" max="2" width="64" style="1" customWidth="1"/>
    <col min="3" max="16384" width="9" style="1"/>
  </cols>
  <sheetData>
    <row r="1" ht="32.1" customHeight="1" spans="1:2">
      <c r="A1" s="2" t="s">
        <v>4445</v>
      </c>
      <c r="B1" s="2"/>
    </row>
    <row r="3" ht="39.95" customHeight="1" spans="1:2">
      <c r="A3" s="3" t="s">
        <v>4446</v>
      </c>
      <c r="B3" s="4" t="s">
        <v>4447</v>
      </c>
    </row>
    <row r="4" ht="206.1" customHeight="1" spans="1:2">
      <c r="A4" s="5" t="s">
        <v>2452</v>
      </c>
      <c r="B4" s="6" t="s">
        <v>4448</v>
      </c>
    </row>
    <row r="5" ht="170.1" customHeight="1" spans="1:2">
      <c r="A5" s="5" t="s">
        <v>4449</v>
      </c>
      <c r="B5" s="7" t="s">
        <v>4450</v>
      </c>
    </row>
    <row r="6" ht="291" customHeight="1" spans="1:2">
      <c r="A6" s="5" t="s">
        <v>4451</v>
      </c>
      <c r="B6" s="6" t="s">
        <v>4452</v>
      </c>
    </row>
    <row r="7" ht="148.5" customHeight="1" spans="1:2">
      <c r="A7" s="5" t="s">
        <v>4453</v>
      </c>
      <c r="B7" s="7" t="s">
        <v>4454</v>
      </c>
    </row>
    <row r="8" ht="129" customHeight="1" spans="1:2">
      <c r="A8" s="8" t="s">
        <v>4455</v>
      </c>
      <c r="B8" s="7" t="s">
        <v>4456</v>
      </c>
    </row>
    <row r="9" ht="313" customHeight="1" spans="1:2">
      <c r="A9" s="8" t="s">
        <v>4457</v>
      </c>
      <c r="B9" s="6" t="s">
        <v>4458</v>
      </c>
    </row>
    <row r="10" ht="148.5" customHeight="1" spans="1:2">
      <c r="A10" s="9" t="s">
        <v>4459</v>
      </c>
      <c r="B10" s="6" t="s">
        <v>4460</v>
      </c>
    </row>
    <row r="11" ht="188.1" customHeight="1" spans="1:2">
      <c r="A11" s="10" t="s">
        <v>4461</v>
      </c>
      <c r="B11" s="6" t="s">
        <v>4462</v>
      </c>
    </row>
    <row r="12" ht="275.1" customHeight="1" spans="1:2">
      <c r="A12" s="9" t="s">
        <v>4463</v>
      </c>
      <c r="B12" s="11" t="s">
        <v>4464</v>
      </c>
    </row>
    <row r="13" ht="240.95" customHeight="1" spans="1:2">
      <c r="A13" s="12" t="s">
        <v>4465</v>
      </c>
      <c r="B13" s="11" t="s">
        <v>4466</v>
      </c>
    </row>
  </sheetData>
  <mergeCells count="1">
    <mergeCell ref="A1:B1"/>
  </mergeCells>
  <conditionalFormatting sqref="A4:A7">
    <cfRule type="expression" dxfId="1" priority="3" stopIfTrue="1">
      <formula>"len($A:$A)=3"</formula>
    </cfRule>
  </conditionalFormatting>
  <pageMargins left="0.751388888888889" right="0.751388888888889" top="1" bottom="1" header="0.507638888888889" footer="0.507638888888889"/>
  <pageSetup paperSize="9" orientation="portrait"/>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1337"/>
  <sheetViews>
    <sheetView showGridLines="0" showZeros="0" view="pageBreakPreview" zoomScale="70" zoomScaleNormal="100" workbookViewId="0">
      <pane xSplit="1" ySplit="3" topLeftCell="B1267" activePane="bottomRight" state="frozen"/>
      <selection/>
      <selection pane="topRight"/>
      <selection pane="bottomLeft"/>
      <selection pane="bottomRight" activeCell="D1333" sqref="D1333"/>
    </sheetView>
  </sheetViews>
  <sheetFormatPr defaultColWidth="9" defaultRowHeight="14.25" outlineLevelCol="6"/>
  <cols>
    <col min="1" max="1" width="19.125" style="147" customWidth="1"/>
    <col min="2" max="2" width="50.625" style="147" customWidth="1"/>
    <col min="3" max="3" width="20.625" style="147" customWidth="1"/>
    <col min="4" max="4" width="20.625" style="395" customWidth="1"/>
    <col min="5" max="5" width="20.625" style="327" customWidth="1"/>
    <col min="6" max="6" width="4" style="147" customWidth="1"/>
    <col min="7" max="16384" width="9" style="147"/>
  </cols>
  <sheetData>
    <row r="1" s="221" customFormat="1" ht="45" customHeight="1" spans="2:5">
      <c r="B1" s="434" t="s">
        <v>134</v>
      </c>
      <c r="C1" s="434"/>
      <c r="D1" s="434"/>
      <c r="E1" s="435"/>
    </row>
    <row r="2" s="221" customFormat="1" ht="20.1" customHeight="1" spans="1:5">
      <c r="A2" s="436"/>
      <c r="B2" s="437"/>
      <c r="C2" s="438"/>
      <c r="D2" s="438"/>
      <c r="E2" s="439" t="s">
        <v>1</v>
      </c>
    </row>
    <row r="3" s="148" customFormat="1" ht="45" customHeight="1" spans="1:7">
      <c r="A3" s="440" t="s">
        <v>2</v>
      </c>
      <c r="B3" s="441" t="s">
        <v>3</v>
      </c>
      <c r="C3" s="440" t="s">
        <v>129</v>
      </c>
      <c r="D3" s="440" t="s">
        <v>5</v>
      </c>
      <c r="E3" s="442" t="s">
        <v>130</v>
      </c>
      <c r="F3" s="412" t="s">
        <v>7</v>
      </c>
      <c r="G3" s="148" t="s">
        <v>135</v>
      </c>
    </row>
    <row r="4" ht="36" customHeight="1" spans="1:7">
      <c r="A4" s="443" t="s">
        <v>69</v>
      </c>
      <c r="B4" s="299" t="s">
        <v>70</v>
      </c>
      <c r="C4" s="336">
        <f>SUM(C5+C17+C26+C37+C48+C59+C70+C83+C92+C105+C115+C124+C135+C148+C155+C163+C169+C176+C183+C190+C197+C204+C212+C218+C224+C231+C249)</f>
        <v>29429</v>
      </c>
      <c r="D4" s="336">
        <f>SUM(D5+D17+D26+D37+D48+D59+D70+D83+D92+D105+D115+D124+D135+D148+D155+D163+D169+D176+D183+D190+D197+D204+D212+D218+D224+D231+D246+D249)</f>
        <v>29166</v>
      </c>
      <c r="E4" s="259">
        <f>(D4-C4)/C4</f>
        <v>-0.0089</v>
      </c>
      <c r="F4" s="274" t="str">
        <f t="shared" ref="F4:F67" si="0">IF(LEN(A4)=3,"是",IF(B4&lt;&gt;"",IF(SUM(C4:C4)&lt;&gt;0,"是","否"),"是"))</f>
        <v>是</v>
      </c>
      <c r="G4" s="147" t="str">
        <f t="shared" ref="G4:G67" si="1">IF(LEN(A4)=3,"类",IF(LEN(A4)=5,"款","项"))</f>
        <v>类</v>
      </c>
    </row>
    <row r="5" ht="36" customHeight="1" spans="1:7">
      <c r="A5" s="443" t="s">
        <v>136</v>
      </c>
      <c r="B5" s="299" t="s">
        <v>137</v>
      </c>
      <c r="C5" s="336">
        <f>SUM(C6:C16)</f>
        <v>1651</v>
      </c>
      <c r="D5" s="336">
        <f>SUM(D6:D16)</f>
        <v>1152</v>
      </c>
      <c r="E5" s="259">
        <f>(D5-C5)/C5</f>
        <v>-0.3022</v>
      </c>
      <c r="F5" s="274" t="str">
        <f t="shared" si="0"/>
        <v>是</v>
      </c>
      <c r="G5" s="147" t="str">
        <f t="shared" si="1"/>
        <v>款</v>
      </c>
    </row>
    <row r="6" ht="36" customHeight="1" spans="1:7">
      <c r="A6" s="444" t="s">
        <v>138</v>
      </c>
      <c r="B6" s="302" t="s">
        <v>139</v>
      </c>
      <c r="C6" s="417">
        <v>939</v>
      </c>
      <c r="D6" s="417">
        <v>820</v>
      </c>
      <c r="E6" s="259">
        <f>(D6-C6)/C6</f>
        <v>-0.1267</v>
      </c>
      <c r="F6" s="274" t="str">
        <f t="shared" si="0"/>
        <v>是</v>
      </c>
      <c r="G6" s="147" t="str">
        <f t="shared" si="1"/>
        <v>项</v>
      </c>
    </row>
    <row r="7" ht="36" customHeight="1" spans="1:7">
      <c r="A7" s="444" t="s">
        <v>140</v>
      </c>
      <c r="B7" s="302" t="s">
        <v>141</v>
      </c>
      <c r="C7" s="417">
        <v>130</v>
      </c>
      <c r="D7" s="417"/>
      <c r="E7" s="259">
        <f>(D7-C7)/C7</f>
        <v>-1</v>
      </c>
      <c r="F7" s="274" t="str">
        <f t="shared" si="0"/>
        <v>是</v>
      </c>
      <c r="G7" s="147" t="str">
        <f t="shared" si="1"/>
        <v>项</v>
      </c>
    </row>
    <row r="8" ht="36" customHeight="1" spans="1:7">
      <c r="A8" s="444" t="s">
        <v>142</v>
      </c>
      <c r="B8" s="302" t="s">
        <v>143</v>
      </c>
      <c r="C8" s="339"/>
      <c r="D8" s="339"/>
      <c r="E8" s="259"/>
      <c r="F8" s="274" t="str">
        <f t="shared" si="0"/>
        <v>否</v>
      </c>
      <c r="G8" s="147" t="str">
        <f t="shared" si="1"/>
        <v>项</v>
      </c>
    </row>
    <row r="9" ht="36" customHeight="1" spans="1:7">
      <c r="A9" s="444" t="s">
        <v>144</v>
      </c>
      <c r="B9" s="302" t="s">
        <v>145</v>
      </c>
      <c r="C9" s="417">
        <v>301</v>
      </c>
      <c r="D9" s="417">
        <v>159</v>
      </c>
      <c r="E9" s="259">
        <f>(D9-C9)/C9</f>
        <v>-0.4718</v>
      </c>
      <c r="F9" s="274" t="str">
        <f t="shared" si="0"/>
        <v>是</v>
      </c>
      <c r="G9" s="147" t="str">
        <f t="shared" si="1"/>
        <v>项</v>
      </c>
    </row>
    <row r="10" ht="36" customHeight="1" spans="1:7">
      <c r="A10" s="444" t="s">
        <v>146</v>
      </c>
      <c r="B10" s="302" t="s">
        <v>147</v>
      </c>
      <c r="C10" s="339"/>
      <c r="D10" s="339"/>
      <c r="E10" s="259"/>
      <c r="F10" s="274" t="str">
        <f t="shared" si="0"/>
        <v>否</v>
      </c>
      <c r="G10" s="147" t="str">
        <f t="shared" si="1"/>
        <v>项</v>
      </c>
    </row>
    <row r="11" ht="36" customHeight="1" spans="1:7">
      <c r="A11" s="444" t="s">
        <v>148</v>
      </c>
      <c r="B11" s="302" t="s">
        <v>149</v>
      </c>
      <c r="C11" s="339"/>
      <c r="D11" s="339"/>
      <c r="E11" s="259"/>
      <c r="F11" s="274" t="str">
        <f t="shared" si="0"/>
        <v>否</v>
      </c>
      <c r="G11" s="147" t="str">
        <f t="shared" si="1"/>
        <v>项</v>
      </c>
    </row>
    <row r="12" ht="36" customHeight="1" spans="1:7">
      <c r="A12" s="444" t="s">
        <v>150</v>
      </c>
      <c r="B12" s="302" t="s">
        <v>151</v>
      </c>
      <c r="C12" s="339">
        <v>0</v>
      </c>
      <c r="D12" s="339">
        <v>0</v>
      </c>
      <c r="E12" s="259"/>
      <c r="F12" s="274" t="str">
        <f t="shared" si="0"/>
        <v>否</v>
      </c>
      <c r="G12" s="147" t="str">
        <f t="shared" si="1"/>
        <v>项</v>
      </c>
    </row>
    <row r="13" ht="36" customHeight="1" spans="1:7">
      <c r="A13" s="444" t="s">
        <v>152</v>
      </c>
      <c r="B13" s="302" t="s">
        <v>153</v>
      </c>
      <c r="C13" s="417">
        <v>281</v>
      </c>
      <c r="D13" s="417">
        <v>173</v>
      </c>
      <c r="E13" s="259">
        <f>(D13-C13)/C13</f>
        <v>-0.3843</v>
      </c>
      <c r="F13" s="274" t="str">
        <f t="shared" si="0"/>
        <v>是</v>
      </c>
      <c r="G13" s="147" t="str">
        <f t="shared" si="1"/>
        <v>项</v>
      </c>
    </row>
    <row r="14" ht="36" customHeight="1" spans="1:7">
      <c r="A14" s="444" t="s">
        <v>154</v>
      </c>
      <c r="B14" s="302" t="s">
        <v>155</v>
      </c>
      <c r="C14" s="339"/>
      <c r="D14" s="339"/>
      <c r="E14" s="259"/>
      <c r="F14" s="274" t="str">
        <f t="shared" si="0"/>
        <v>否</v>
      </c>
      <c r="G14" s="147" t="str">
        <f t="shared" si="1"/>
        <v>项</v>
      </c>
    </row>
    <row r="15" ht="36" customHeight="1" spans="1:7">
      <c r="A15" s="444" t="s">
        <v>156</v>
      </c>
      <c r="B15" s="302" t="s">
        <v>157</v>
      </c>
      <c r="C15" s="339"/>
      <c r="D15" s="339"/>
      <c r="E15" s="259"/>
      <c r="F15" s="274" t="str">
        <f t="shared" si="0"/>
        <v>否</v>
      </c>
      <c r="G15" s="147" t="str">
        <f t="shared" si="1"/>
        <v>项</v>
      </c>
    </row>
    <row r="16" ht="36" customHeight="1" spans="1:7">
      <c r="A16" s="444" t="s">
        <v>158</v>
      </c>
      <c r="B16" s="302" t="s">
        <v>159</v>
      </c>
      <c r="C16" s="339"/>
      <c r="D16" s="339"/>
      <c r="E16" s="259"/>
      <c r="F16" s="274" t="str">
        <f t="shared" si="0"/>
        <v>否</v>
      </c>
      <c r="G16" s="147" t="str">
        <f t="shared" si="1"/>
        <v>项</v>
      </c>
    </row>
    <row r="17" ht="36" customHeight="1" spans="1:7">
      <c r="A17" s="443" t="s">
        <v>160</v>
      </c>
      <c r="B17" s="299" t="s">
        <v>161</v>
      </c>
      <c r="C17" s="336">
        <f>SUM(C18:C25)</f>
        <v>914</v>
      </c>
      <c r="D17" s="336">
        <f>SUM(D18:D25)</f>
        <v>803</v>
      </c>
      <c r="E17" s="259">
        <f>(D17-C17)/C17</f>
        <v>-0.1214</v>
      </c>
      <c r="F17" s="274" t="str">
        <f t="shared" si="0"/>
        <v>是</v>
      </c>
      <c r="G17" s="147" t="str">
        <f t="shared" si="1"/>
        <v>款</v>
      </c>
    </row>
    <row r="18" ht="36" customHeight="1" spans="1:7">
      <c r="A18" s="444" t="s">
        <v>162</v>
      </c>
      <c r="B18" s="302" t="s">
        <v>139</v>
      </c>
      <c r="C18" s="417">
        <v>671</v>
      </c>
      <c r="D18" s="417">
        <v>623</v>
      </c>
      <c r="E18" s="259">
        <f>(D18-C18)/C18</f>
        <v>-0.0715</v>
      </c>
      <c r="F18" s="274" t="str">
        <f t="shared" si="0"/>
        <v>是</v>
      </c>
      <c r="G18" s="147" t="str">
        <f t="shared" si="1"/>
        <v>项</v>
      </c>
    </row>
    <row r="19" ht="36" customHeight="1" spans="1:7">
      <c r="A19" s="444" t="s">
        <v>163</v>
      </c>
      <c r="B19" s="302" t="s">
        <v>141</v>
      </c>
      <c r="C19" s="417">
        <v>15</v>
      </c>
      <c r="D19" s="417"/>
      <c r="E19" s="259">
        <f>(D19-C19)/C19</f>
        <v>-1</v>
      </c>
      <c r="F19" s="274" t="str">
        <f t="shared" si="0"/>
        <v>是</v>
      </c>
      <c r="G19" s="147" t="str">
        <f t="shared" si="1"/>
        <v>项</v>
      </c>
    </row>
    <row r="20" ht="36" customHeight="1" spans="1:7">
      <c r="A20" s="444" t="s">
        <v>164</v>
      </c>
      <c r="B20" s="302" t="s">
        <v>143</v>
      </c>
      <c r="C20" s="339"/>
      <c r="D20" s="339"/>
      <c r="E20" s="259"/>
      <c r="F20" s="274" t="str">
        <f t="shared" si="0"/>
        <v>否</v>
      </c>
      <c r="G20" s="147" t="str">
        <f t="shared" si="1"/>
        <v>项</v>
      </c>
    </row>
    <row r="21" ht="36" customHeight="1" spans="1:7">
      <c r="A21" s="444" t="s">
        <v>165</v>
      </c>
      <c r="B21" s="302" t="s">
        <v>166</v>
      </c>
      <c r="C21" s="417">
        <v>158</v>
      </c>
      <c r="D21" s="417">
        <v>156</v>
      </c>
      <c r="E21" s="259">
        <f>(D21-C21)/C21</f>
        <v>-0.0127</v>
      </c>
      <c r="F21" s="274" t="str">
        <f t="shared" si="0"/>
        <v>是</v>
      </c>
      <c r="G21" s="147" t="str">
        <f t="shared" si="1"/>
        <v>项</v>
      </c>
    </row>
    <row r="22" ht="36" customHeight="1" spans="1:7">
      <c r="A22" s="444" t="s">
        <v>167</v>
      </c>
      <c r="B22" s="302" t="s">
        <v>168</v>
      </c>
      <c r="C22" s="417">
        <v>70</v>
      </c>
      <c r="D22" s="417"/>
      <c r="E22" s="259">
        <f>(D22-C22)/C22</f>
        <v>-1</v>
      </c>
      <c r="F22" s="274" t="str">
        <f t="shared" si="0"/>
        <v>是</v>
      </c>
      <c r="G22" s="147" t="str">
        <f t="shared" si="1"/>
        <v>项</v>
      </c>
    </row>
    <row r="23" ht="36" customHeight="1" spans="1:7">
      <c r="A23" s="444" t="s">
        <v>169</v>
      </c>
      <c r="B23" s="302" t="s">
        <v>170</v>
      </c>
      <c r="C23" s="339"/>
      <c r="D23" s="339"/>
      <c r="E23" s="259"/>
      <c r="F23" s="274" t="str">
        <f t="shared" si="0"/>
        <v>否</v>
      </c>
      <c r="G23" s="147" t="str">
        <f t="shared" si="1"/>
        <v>项</v>
      </c>
    </row>
    <row r="24" ht="36" customHeight="1" spans="1:7">
      <c r="A24" s="444" t="s">
        <v>171</v>
      </c>
      <c r="B24" s="302" t="s">
        <v>157</v>
      </c>
      <c r="C24" s="339"/>
      <c r="D24" s="339"/>
      <c r="E24" s="259"/>
      <c r="F24" s="274" t="str">
        <f t="shared" si="0"/>
        <v>否</v>
      </c>
      <c r="G24" s="147" t="str">
        <f t="shared" si="1"/>
        <v>项</v>
      </c>
    </row>
    <row r="25" ht="36" customHeight="1" spans="1:7">
      <c r="A25" s="444" t="s">
        <v>172</v>
      </c>
      <c r="B25" s="302" t="s">
        <v>173</v>
      </c>
      <c r="C25" s="339"/>
      <c r="D25" s="339">
        <v>24</v>
      </c>
      <c r="E25" s="259"/>
      <c r="F25" s="274" t="str">
        <f t="shared" si="0"/>
        <v>否</v>
      </c>
      <c r="G25" s="147" t="str">
        <f t="shared" si="1"/>
        <v>项</v>
      </c>
    </row>
    <row r="26" ht="36" customHeight="1" spans="1:7">
      <c r="A26" s="443" t="s">
        <v>174</v>
      </c>
      <c r="B26" s="299" t="s">
        <v>175</v>
      </c>
      <c r="C26" s="336">
        <f>SUM(C27:C36)</f>
        <v>10134</v>
      </c>
      <c r="D26" s="336">
        <f>SUM(D27:D36)</f>
        <v>11538</v>
      </c>
      <c r="E26" s="259">
        <f>(D26-C26)/C26</f>
        <v>0.1385</v>
      </c>
      <c r="F26" s="274" t="str">
        <f t="shared" si="0"/>
        <v>是</v>
      </c>
      <c r="G26" s="147" t="str">
        <f t="shared" si="1"/>
        <v>款</v>
      </c>
    </row>
    <row r="27" ht="36" customHeight="1" spans="1:7">
      <c r="A27" s="444" t="s">
        <v>176</v>
      </c>
      <c r="B27" s="302" t="s">
        <v>139</v>
      </c>
      <c r="C27" s="417">
        <v>9840</v>
      </c>
      <c r="D27" s="417">
        <v>8771</v>
      </c>
      <c r="E27" s="259">
        <f>(D27-C27)/C27</f>
        <v>-0.1086</v>
      </c>
      <c r="F27" s="274" t="str">
        <f t="shared" si="0"/>
        <v>是</v>
      </c>
      <c r="G27" s="147" t="str">
        <f t="shared" si="1"/>
        <v>项</v>
      </c>
    </row>
    <row r="28" ht="36" customHeight="1" spans="1:7">
      <c r="A28" s="444" t="s">
        <v>177</v>
      </c>
      <c r="B28" s="302" t="s">
        <v>141</v>
      </c>
      <c r="C28" s="339"/>
      <c r="D28" s="339">
        <v>59</v>
      </c>
      <c r="E28" s="259"/>
      <c r="F28" s="274" t="str">
        <f t="shared" si="0"/>
        <v>否</v>
      </c>
      <c r="G28" s="147" t="str">
        <f t="shared" si="1"/>
        <v>项</v>
      </c>
    </row>
    <row r="29" ht="36" customHeight="1" spans="1:7">
      <c r="A29" s="444" t="s">
        <v>178</v>
      </c>
      <c r="B29" s="302" t="s">
        <v>143</v>
      </c>
      <c r="C29" s="417">
        <v>274</v>
      </c>
      <c r="D29" s="417">
        <v>521</v>
      </c>
      <c r="E29" s="259">
        <f>(D29-C29)/C29</f>
        <v>0.9015</v>
      </c>
      <c r="F29" s="274" t="str">
        <f t="shared" si="0"/>
        <v>是</v>
      </c>
      <c r="G29" s="147" t="str">
        <f t="shared" si="1"/>
        <v>项</v>
      </c>
    </row>
    <row r="30" ht="36" customHeight="1" spans="1:7">
      <c r="A30" s="444" t="s">
        <v>179</v>
      </c>
      <c r="B30" s="302" t="s">
        <v>180</v>
      </c>
      <c r="C30" s="339"/>
      <c r="D30" s="339"/>
      <c r="E30" s="259"/>
      <c r="F30" s="274" t="str">
        <f t="shared" si="0"/>
        <v>否</v>
      </c>
      <c r="G30" s="147" t="str">
        <f t="shared" si="1"/>
        <v>项</v>
      </c>
    </row>
    <row r="31" ht="36" customHeight="1" spans="1:7">
      <c r="A31" s="444" t="s">
        <v>181</v>
      </c>
      <c r="B31" s="302" t="s">
        <v>182</v>
      </c>
      <c r="C31" s="339"/>
      <c r="D31" s="339"/>
      <c r="E31" s="259"/>
      <c r="F31" s="274" t="str">
        <f t="shared" si="0"/>
        <v>否</v>
      </c>
      <c r="G31" s="147" t="str">
        <f t="shared" si="1"/>
        <v>项</v>
      </c>
    </row>
    <row r="32" ht="36" customHeight="1" spans="1:7">
      <c r="A32" s="444" t="s">
        <v>183</v>
      </c>
      <c r="B32" s="302" t="s">
        <v>184</v>
      </c>
      <c r="C32" s="339">
        <v>0</v>
      </c>
      <c r="D32" s="339">
        <v>0</v>
      </c>
      <c r="E32" s="259"/>
      <c r="F32" s="274" t="str">
        <f t="shared" si="0"/>
        <v>否</v>
      </c>
      <c r="G32" s="147" t="str">
        <f t="shared" si="1"/>
        <v>项</v>
      </c>
    </row>
    <row r="33" ht="36" customHeight="1" spans="1:7">
      <c r="A33" s="444" t="s">
        <v>185</v>
      </c>
      <c r="B33" s="302" t="s">
        <v>186</v>
      </c>
      <c r="C33" s="417">
        <v>20</v>
      </c>
      <c r="D33" s="417"/>
      <c r="E33" s="259">
        <f>(D33-C33)/C33</f>
        <v>-1</v>
      </c>
      <c r="F33" s="274" t="str">
        <f t="shared" si="0"/>
        <v>是</v>
      </c>
      <c r="G33" s="147" t="str">
        <f t="shared" si="1"/>
        <v>项</v>
      </c>
    </row>
    <row r="34" ht="36" customHeight="1" spans="1:7">
      <c r="A34" s="444" t="s">
        <v>187</v>
      </c>
      <c r="B34" s="302" t="s">
        <v>188</v>
      </c>
      <c r="C34" s="339"/>
      <c r="D34" s="339"/>
      <c r="E34" s="259"/>
      <c r="F34" s="274" t="str">
        <f t="shared" si="0"/>
        <v>否</v>
      </c>
      <c r="G34" s="147" t="str">
        <f t="shared" si="1"/>
        <v>项</v>
      </c>
    </row>
    <row r="35" ht="36" customHeight="1" spans="1:7">
      <c r="A35" s="444" t="s">
        <v>189</v>
      </c>
      <c r="B35" s="302" t="s">
        <v>157</v>
      </c>
      <c r="C35" s="339"/>
      <c r="D35" s="339">
        <v>2187</v>
      </c>
      <c r="E35" s="259"/>
      <c r="F35" s="274" t="str">
        <f t="shared" si="0"/>
        <v>否</v>
      </c>
      <c r="G35" s="147" t="str">
        <f t="shared" si="1"/>
        <v>项</v>
      </c>
    </row>
    <row r="36" ht="36" customHeight="1" spans="1:7">
      <c r="A36" s="445" t="s">
        <v>190</v>
      </c>
      <c r="B36" s="302" t="s">
        <v>191</v>
      </c>
      <c r="C36" s="339"/>
      <c r="D36" s="339"/>
      <c r="E36" s="259"/>
      <c r="F36" s="274" t="str">
        <f t="shared" si="0"/>
        <v>否</v>
      </c>
      <c r="G36" s="147" t="str">
        <f t="shared" si="1"/>
        <v>项</v>
      </c>
    </row>
    <row r="37" ht="36" customHeight="1" spans="1:7">
      <c r="A37" s="443" t="s">
        <v>192</v>
      </c>
      <c r="B37" s="299" t="s">
        <v>193</v>
      </c>
      <c r="C37" s="336">
        <f>SUM(C38:C47)</f>
        <v>947</v>
      </c>
      <c r="D37" s="336">
        <f>SUM(D38:D47)</f>
        <v>583</v>
      </c>
      <c r="E37" s="259">
        <f>(D37-C37)/C37</f>
        <v>-0.3844</v>
      </c>
      <c r="F37" s="274" t="str">
        <f t="shared" si="0"/>
        <v>是</v>
      </c>
      <c r="G37" s="147" t="str">
        <f t="shared" si="1"/>
        <v>款</v>
      </c>
    </row>
    <row r="38" ht="36" customHeight="1" spans="1:7">
      <c r="A38" s="444" t="s">
        <v>194</v>
      </c>
      <c r="B38" s="302" t="s">
        <v>139</v>
      </c>
      <c r="C38" s="417">
        <v>253</v>
      </c>
      <c r="D38" s="417">
        <v>288</v>
      </c>
      <c r="E38" s="259">
        <f>(D38-C38)/C38</f>
        <v>0.1383</v>
      </c>
      <c r="F38" s="274" t="str">
        <f t="shared" si="0"/>
        <v>是</v>
      </c>
      <c r="G38" s="147" t="str">
        <f t="shared" si="1"/>
        <v>项</v>
      </c>
    </row>
    <row r="39" ht="36" customHeight="1" spans="1:7">
      <c r="A39" s="444" t="s">
        <v>195</v>
      </c>
      <c r="B39" s="302" t="s">
        <v>141</v>
      </c>
      <c r="C39" s="339"/>
      <c r="D39" s="339"/>
      <c r="E39" s="259"/>
      <c r="F39" s="274" t="str">
        <f t="shared" si="0"/>
        <v>否</v>
      </c>
      <c r="G39" s="147" t="str">
        <f t="shared" si="1"/>
        <v>项</v>
      </c>
    </row>
    <row r="40" ht="36" customHeight="1" spans="1:7">
      <c r="A40" s="444" t="s">
        <v>196</v>
      </c>
      <c r="B40" s="302" t="s">
        <v>143</v>
      </c>
      <c r="C40" s="339"/>
      <c r="D40" s="339"/>
      <c r="E40" s="259"/>
      <c r="F40" s="274" t="str">
        <f t="shared" si="0"/>
        <v>否</v>
      </c>
      <c r="G40" s="147" t="str">
        <f t="shared" si="1"/>
        <v>项</v>
      </c>
    </row>
    <row r="41" ht="36" customHeight="1" spans="1:7">
      <c r="A41" s="444" t="s">
        <v>197</v>
      </c>
      <c r="B41" s="302" t="s">
        <v>198</v>
      </c>
      <c r="C41" s="339"/>
      <c r="D41" s="339"/>
      <c r="E41" s="259"/>
      <c r="F41" s="274" t="str">
        <f t="shared" si="0"/>
        <v>否</v>
      </c>
      <c r="G41" s="147" t="str">
        <f t="shared" si="1"/>
        <v>项</v>
      </c>
    </row>
    <row r="42" ht="36" customHeight="1" spans="1:7">
      <c r="A42" s="444" t="s">
        <v>199</v>
      </c>
      <c r="B42" s="302" t="s">
        <v>200</v>
      </c>
      <c r="C42" s="339"/>
      <c r="D42" s="339"/>
      <c r="E42" s="259"/>
      <c r="F42" s="274" t="str">
        <f t="shared" si="0"/>
        <v>否</v>
      </c>
      <c r="G42" s="147" t="str">
        <f t="shared" si="1"/>
        <v>项</v>
      </c>
    </row>
    <row r="43" ht="36" customHeight="1" spans="1:7">
      <c r="A43" s="444" t="s">
        <v>201</v>
      </c>
      <c r="B43" s="302" t="s">
        <v>202</v>
      </c>
      <c r="C43" s="339"/>
      <c r="D43" s="339"/>
      <c r="E43" s="259"/>
      <c r="F43" s="274" t="str">
        <f t="shared" si="0"/>
        <v>否</v>
      </c>
      <c r="G43" s="147" t="str">
        <f t="shared" si="1"/>
        <v>项</v>
      </c>
    </row>
    <row r="44" ht="36" customHeight="1" spans="1:7">
      <c r="A44" s="444" t="s">
        <v>203</v>
      </c>
      <c r="B44" s="302" t="s">
        <v>204</v>
      </c>
      <c r="C44" s="339"/>
      <c r="D44" s="339"/>
      <c r="E44" s="259"/>
      <c r="F44" s="274" t="str">
        <f t="shared" si="0"/>
        <v>否</v>
      </c>
      <c r="G44" s="147" t="str">
        <f t="shared" si="1"/>
        <v>项</v>
      </c>
    </row>
    <row r="45" ht="36" customHeight="1" spans="1:7">
      <c r="A45" s="444" t="s">
        <v>205</v>
      </c>
      <c r="B45" s="302" t="s">
        <v>206</v>
      </c>
      <c r="C45" s="339"/>
      <c r="D45" s="339"/>
      <c r="E45" s="259"/>
      <c r="F45" s="274" t="str">
        <f t="shared" si="0"/>
        <v>否</v>
      </c>
      <c r="G45" s="147" t="str">
        <f t="shared" si="1"/>
        <v>项</v>
      </c>
    </row>
    <row r="46" ht="36" customHeight="1" spans="1:7">
      <c r="A46" s="444" t="s">
        <v>207</v>
      </c>
      <c r="B46" s="302" t="s">
        <v>157</v>
      </c>
      <c r="C46" s="417">
        <v>205</v>
      </c>
      <c r="D46" s="417">
        <v>295</v>
      </c>
      <c r="E46" s="259">
        <f>(D46-C46)/C46</f>
        <v>0.439</v>
      </c>
      <c r="F46" s="274" t="str">
        <f t="shared" si="0"/>
        <v>是</v>
      </c>
      <c r="G46" s="147" t="str">
        <f t="shared" si="1"/>
        <v>项</v>
      </c>
    </row>
    <row r="47" ht="36" customHeight="1" spans="1:7">
      <c r="A47" s="444" t="s">
        <v>208</v>
      </c>
      <c r="B47" s="302" t="s">
        <v>209</v>
      </c>
      <c r="C47" s="417">
        <v>489</v>
      </c>
      <c r="D47" s="417"/>
      <c r="E47" s="259">
        <f>(D47-C47)/C47</f>
        <v>-1</v>
      </c>
      <c r="F47" s="274" t="str">
        <f t="shared" si="0"/>
        <v>是</v>
      </c>
      <c r="G47" s="147" t="str">
        <f t="shared" si="1"/>
        <v>项</v>
      </c>
    </row>
    <row r="48" ht="36" customHeight="1" spans="1:7">
      <c r="A48" s="443" t="s">
        <v>210</v>
      </c>
      <c r="B48" s="299" t="s">
        <v>211</v>
      </c>
      <c r="C48" s="336">
        <f>SUM(C49:C58)</f>
        <v>410</v>
      </c>
      <c r="D48" s="336">
        <f>SUM(D49:D58)</f>
        <v>529</v>
      </c>
      <c r="E48" s="259">
        <f>(D48-C48)/C48</f>
        <v>0.2902</v>
      </c>
      <c r="F48" s="274" t="str">
        <f t="shared" si="0"/>
        <v>是</v>
      </c>
      <c r="G48" s="147" t="str">
        <f t="shared" si="1"/>
        <v>款</v>
      </c>
    </row>
    <row r="49" ht="36" customHeight="1" spans="1:7">
      <c r="A49" s="444" t="s">
        <v>212</v>
      </c>
      <c r="B49" s="302" t="s">
        <v>139</v>
      </c>
      <c r="C49" s="417">
        <v>225</v>
      </c>
      <c r="D49" s="417">
        <v>205</v>
      </c>
      <c r="E49" s="259">
        <f>(D49-C49)/C49</f>
        <v>-0.0889</v>
      </c>
      <c r="F49" s="274" t="str">
        <f t="shared" si="0"/>
        <v>是</v>
      </c>
      <c r="G49" s="147" t="str">
        <f t="shared" si="1"/>
        <v>项</v>
      </c>
    </row>
    <row r="50" ht="36" customHeight="1" spans="1:7">
      <c r="A50" s="444" t="s">
        <v>213</v>
      </c>
      <c r="B50" s="302" t="s">
        <v>141</v>
      </c>
      <c r="C50" s="339"/>
      <c r="D50" s="339"/>
      <c r="E50" s="259"/>
      <c r="F50" s="274" t="str">
        <f t="shared" si="0"/>
        <v>否</v>
      </c>
      <c r="G50" s="147" t="str">
        <f t="shared" si="1"/>
        <v>项</v>
      </c>
    </row>
    <row r="51" ht="36" customHeight="1" spans="1:7">
      <c r="A51" s="444" t="s">
        <v>214</v>
      </c>
      <c r="B51" s="302" t="s">
        <v>143</v>
      </c>
      <c r="C51" s="339"/>
      <c r="D51" s="339"/>
      <c r="E51" s="259"/>
      <c r="F51" s="274" t="str">
        <f t="shared" si="0"/>
        <v>否</v>
      </c>
      <c r="G51" s="147" t="str">
        <f t="shared" si="1"/>
        <v>项</v>
      </c>
    </row>
    <row r="52" ht="36" customHeight="1" spans="1:7">
      <c r="A52" s="444" t="s">
        <v>215</v>
      </c>
      <c r="B52" s="302" t="s">
        <v>216</v>
      </c>
      <c r="C52" s="339">
        <v>0</v>
      </c>
      <c r="D52" s="339">
        <v>0</v>
      </c>
      <c r="E52" s="259"/>
      <c r="F52" s="274" t="str">
        <f t="shared" si="0"/>
        <v>否</v>
      </c>
      <c r="G52" s="147" t="str">
        <f t="shared" si="1"/>
        <v>项</v>
      </c>
    </row>
    <row r="53" ht="36" customHeight="1" spans="1:7">
      <c r="A53" s="444" t="s">
        <v>217</v>
      </c>
      <c r="B53" s="302" t="s">
        <v>218</v>
      </c>
      <c r="C53" s="339">
        <v>0</v>
      </c>
      <c r="D53" s="339">
        <v>0</v>
      </c>
      <c r="E53" s="259"/>
      <c r="F53" s="274" t="str">
        <f t="shared" si="0"/>
        <v>否</v>
      </c>
      <c r="G53" s="147" t="str">
        <f t="shared" si="1"/>
        <v>项</v>
      </c>
    </row>
    <row r="54" ht="36" customHeight="1" spans="1:7">
      <c r="A54" s="444" t="s">
        <v>219</v>
      </c>
      <c r="B54" s="302" t="s">
        <v>220</v>
      </c>
      <c r="C54" s="339">
        <v>0</v>
      </c>
      <c r="D54" s="339">
        <v>0</v>
      </c>
      <c r="E54" s="259"/>
      <c r="F54" s="274" t="str">
        <f t="shared" si="0"/>
        <v>否</v>
      </c>
      <c r="G54" s="147" t="str">
        <f t="shared" si="1"/>
        <v>项</v>
      </c>
    </row>
    <row r="55" ht="36" customHeight="1" spans="1:7">
      <c r="A55" s="444" t="s">
        <v>221</v>
      </c>
      <c r="B55" s="302" t="s">
        <v>222</v>
      </c>
      <c r="C55" s="339"/>
      <c r="D55" s="339">
        <v>100</v>
      </c>
      <c r="E55" s="259"/>
      <c r="F55" s="274" t="str">
        <f t="shared" si="0"/>
        <v>否</v>
      </c>
      <c r="G55" s="147" t="str">
        <f t="shared" si="1"/>
        <v>项</v>
      </c>
    </row>
    <row r="56" ht="36" customHeight="1" spans="1:7">
      <c r="A56" s="444" t="s">
        <v>223</v>
      </c>
      <c r="B56" s="302" t="s">
        <v>224</v>
      </c>
      <c r="C56" s="417">
        <v>46</v>
      </c>
      <c r="D56" s="417">
        <v>57</v>
      </c>
      <c r="E56" s="259">
        <f>(D56-C56)/C56</f>
        <v>0.2391</v>
      </c>
      <c r="F56" s="274" t="str">
        <f t="shared" si="0"/>
        <v>是</v>
      </c>
      <c r="G56" s="147" t="str">
        <f t="shared" si="1"/>
        <v>项</v>
      </c>
    </row>
    <row r="57" ht="36" customHeight="1" spans="1:7">
      <c r="A57" s="444" t="s">
        <v>225</v>
      </c>
      <c r="B57" s="302" t="s">
        <v>157</v>
      </c>
      <c r="C57" s="417">
        <v>139</v>
      </c>
      <c r="D57" s="417">
        <v>167</v>
      </c>
      <c r="E57" s="259">
        <f>(D57-C57)/C57</f>
        <v>0.2014</v>
      </c>
      <c r="F57" s="274" t="str">
        <f t="shared" si="0"/>
        <v>是</v>
      </c>
      <c r="G57" s="147" t="str">
        <f t="shared" si="1"/>
        <v>项</v>
      </c>
    </row>
    <row r="58" ht="36" customHeight="1" spans="1:7">
      <c r="A58" s="444" t="s">
        <v>226</v>
      </c>
      <c r="B58" s="302" t="s">
        <v>227</v>
      </c>
      <c r="C58" s="339"/>
      <c r="D58" s="339"/>
      <c r="E58" s="259"/>
      <c r="F58" s="274" t="str">
        <f t="shared" si="0"/>
        <v>否</v>
      </c>
      <c r="G58" s="147" t="str">
        <f t="shared" si="1"/>
        <v>项</v>
      </c>
    </row>
    <row r="59" ht="36" customHeight="1" spans="1:7">
      <c r="A59" s="443" t="s">
        <v>228</v>
      </c>
      <c r="B59" s="299" t="s">
        <v>229</v>
      </c>
      <c r="C59" s="336">
        <f>SUM(C60:C69)</f>
        <v>3508</v>
      </c>
      <c r="D59" s="336">
        <f>SUM(D60:D69)</f>
        <v>2636</v>
      </c>
      <c r="E59" s="259">
        <f>(D59-C59)/C59</f>
        <v>-0.2486</v>
      </c>
      <c r="F59" s="274" t="str">
        <f t="shared" si="0"/>
        <v>是</v>
      </c>
      <c r="G59" s="147" t="str">
        <f t="shared" si="1"/>
        <v>款</v>
      </c>
    </row>
    <row r="60" ht="36" customHeight="1" spans="1:7">
      <c r="A60" s="444" t="s">
        <v>230</v>
      </c>
      <c r="B60" s="302" t="s">
        <v>139</v>
      </c>
      <c r="C60" s="417">
        <v>3032</v>
      </c>
      <c r="D60" s="417">
        <v>1916</v>
      </c>
      <c r="E60" s="259">
        <f>(D60-C60)/C60</f>
        <v>-0.3681</v>
      </c>
      <c r="F60" s="274" t="str">
        <f t="shared" si="0"/>
        <v>是</v>
      </c>
      <c r="G60" s="147" t="str">
        <f t="shared" si="1"/>
        <v>项</v>
      </c>
    </row>
    <row r="61" ht="36" customHeight="1" spans="1:7">
      <c r="A61" s="444" t="s">
        <v>231</v>
      </c>
      <c r="B61" s="302" t="s">
        <v>141</v>
      </c>
      <c r="C61" s="417">
        <v>94</v>
      </c>
      <c r="D61" s="417">
        <v>280</v>
      </c>
      <c r="E61" s="259">
        <f>(D61-C61)/C61</f>
        <v>1.9787</v>
      </c>
      <c r="F61" s="274" t="str">
        <f t="shared" si="0"/>
        <v>是</v>
      </c>
      <c r="G61" s="147" t="str">
        <f t="shared" si="1"/>
        <v>项</v>
      </c>
    </row>
    <row r="62" ht="36" customHeight="1" spans="1:7">
      <c r="A62" s="444" t="s">
        <v>232</v>
      </c>
      <c r="B62" s="302" t="s">
        <v>143</v>
      </c>
      <c r="C62" s="339"/>
      <c r="D62" s="339"/>
      <c r="E62" s="259"/>
      <c r="F62" s="274" t="str">
        <f t="shared" si="0"/>
        <v>否</v>
      </c>
      <c r="G62" s="147" t="str">
        <f t="shared" si="1"/>
        <v>项</v>
      </c>
    </row>
    <row r="63" ht="36" customHeight="1" spans="1:7">
      <c r="A63" s="444" t="s">
        <v>233</v>
      </c>
      <c r="B63" s="302" t="s">
        <v>234</v>
      </c>
      <c r="C63" s="339"/>
      <c r="D63" s="339"/>
      <c r="E63" s="259"/>
      <c r="F63" s="274" t="str">
        <f t="shared" si="0"/>
        <v>否</v>
      </c>
      <c r="G63" s="147" t="str">
        <f t="shared" si="1"/>
        <v>项</v>
      </c>
    </row>
    <row r="64" ht="36" customHeight="1" spans="1:7">
      <c r="A64" s="444" t="s">
        <v>235</v>
      </c>
      <c r="B64" s="302" t="s">
        <v>236</v>
      </c>
      <c r="C64" s="339"/>
      <c r="D64" s="339"/>
      <c r="E64" s="259"/>
      <c r="F64" s="274" t="str">
        <f t="shared" si="0"/>
        <v>否</v>
      </c>
      <c r="G64" s="147" t="str">
        <f t="shared" si="1"/>
        <v>项</v>
      </c>
    </row>
    <row r="65" ht="36" customHeight="1" spans="1:7">
      <c r="A65" s="444" t="s">
        <v>237</v>
      </c>
      <c r="B65" s="302" t="s">
        <v>238</v>
      </c>
      <c r="C65" s="339"/>
      <c r="D65" s="339"/>
      <c r="E65" s="259"/>
      <c r="F65" s="274" t="str">
        <f t="shared" si="0"/>
        <v>否</v>
      </c>
      <c r="G65" s="147" t="str">
        <f t="shared" si="1"/>
        <v>项</v>
      </c>
    </row>
    <row r="66" ht="36" customHeight="1" spans="1:7">
      <c r="A66" s="444" t="s">
        <v>239</v>
      </c>
      <c r="B66" s="302" t="s">
        <v>240</v>
      </c>
      <c r="C66" s="417">
        <v>160</v>
      </c>
      <c r="D66" s="417">
        <v>155</v>
      </c>
      <c r="E66" s="259">
        <f>(D66-C66)/C66</f>
        <v>-0.0313</v>
      </c>
      <c r="F66" s="274" t="str">
        <f t="shared" si="0"/>
        <v>是</v>
      </c>
      <c r="G66" s="147" t="str">
        <f t="shared" si="1"/>
        <v>项</v>
      </c>
    </row>
    <row r="67" ht="36" customHeight="1" spans="1:7">
      <c r="A67" s="444" t="s">
        <v>241</v>
      </c>
      <c r="B67" s="302" t="s">
        <v>242</v>
      </c>
      <c r="C67" s="339"/>
      <c r="D67" s="339"/>
      <c r="E67" s="259"/>
      <c r="F67" s="274" t="str">
        <f t="shared" si="0"/>
        <v>否</v>
      </c>
      <c r="G67" s="147" t="str">
        <f t="shared" si="1"/>
        <v>项</v>
      </c>
    </row>
    <row r="68" ht="36" customHeight="1" spans="1:7">
      <c r="A68" s="444" t="s">
        <v>243</v>
      </c>
      <c r="B68" s="302" t="s">
        <v>157</v>
      </c>
      <c r="C68" s="339"/>
      <c r="D68" s="339">
        <v>285</v>
      </c>
      <c r="E68" s="259"/>
      <c r="F68" s="274" t="str">
        <f t="shared" ref="F68:F131" si="2">IF(LEN(A68)=3,"是",IF(B68&lt;&gt;"",IF(SUM(C68:C68)&lt;&gt;0,"是","否"),"是"))</f>
        <v>否</v>
      </c>
      <c r="G68" s="147" t="str">
        <f t="shared" ref="G68:G131" si="3">IF(LEN(A68)=3,"类",IF(LEN(A68)=5,"款","项"))</f>
        <v>项</v>
      </c>
    </row>
    <row r="69" ht="36" customHeight="1" spans="1:7">
      <c r="A69" s="444" t="s">
        <v>244</v>
      </c>
      <c r="B69" s="302" t="s">
        <v>245</v>
      </c>
      <c r="C69" s="417">
        <v>222</v>
      </c>
      <c r="D69" s="417"/>
      <c r="E69" s="259">
        <f>(D69-C69)/C69</f>
        <v>-1</v>
      </c>
      <c r="F69" s="274" t="str">
        <f t="shared" si="2"/>
        <v>是</v>
      </c>
      <c r="G69" s="147" t="str">
        <f t="shared" si="3"/>
        <v>项</v>
      </c>
    </row>
    <row r="70" ht="36" customHeight="1" spans="1:7">
      <c r="A70" s="443" t="s">
        <v>246</v>
      </c>
      <c r="B70" s="299" t="s">
        <v>247</v>
      </c>
      <c r="C70" s="336"/>
      <c r="D70" s="336"/>
      <c r="E70" s="259"/>
      <c r="F70" s="274" t="str">
        <f t="shared" si="2"/>
        <v>否</v>
      </c>
      <c r="G70" s="147" t="str">
        <f t="shared" si="3"/>
        <v>款</v>
      </c>
    </row>
    <row r="71" ht="36" customHeight="1" spans="1:7">
      <c r="A71" s="444" t="s">
        <v>248</v>
      </c>
      <c r="B71" s="302" t="s">
        <v>139</v>
      </c>
      <c r="C71" s="339"/>
      <c r="D71" s="339"/>
      <c r="E71" s="259"/>
      <c r="F71" s="274" t="str">
        <f t="shared" si="2"/>
        <v>否</v>
      </c>
      <c r="G71" s="147" t="str">
        <f t="shared" si="3"/>
        <v>项</v>
      </c>
    </row>
    <row r="72" ht="36" customHeight="1" spans="1:7">
      <c r="A72" s="444" t="s">
        <v>249</v>
      </c>
      <c r="B72" s="302" t="s">
        <v>141</v>
      </c>
      <c r="C72" s="339">
        <v>0</v>
      </c>
      <c r="D72" s="339">
        <v>0</v>
      </c>
      <c r="E72" s="259"/>
      <c r="F72" s="274" t="str">
        <f t="shared" si="2"/>
        <v>否</v>
      </c>
      <c r="G72" s="147" t="str">
        <f t="shared" si="3"/>
        <v>项</v>
      </c>
    </row>
    <row r="73" ht="36" customHeight="1" spans="1:7">
      <c r="A73" s="444" t="s">
        <v>250</v>
      </c>
      <c r="B73" s="302" t="s">
        <v>143</v>
      </c>
      <c r="C73" s="339">
        <v>0</v>
      </c>
      <c r="D73" s="339">
        <v>0</v>
      </c>
      <c r="E73" s="259"/>
      <c r="F73" s="274" t="str">
        <f t="shared" si="2"/>
        <v>否</v>
      </c>
      <c r="G73" s="147" t="str">
        <f t="shared" si="3"/>
        <v>项</v>
      </c>
    </row>
    <row r="74" ht="36" customHeight="1" spans="1:7">
      <c r="A74" s="444" t="s">
        <v>251</v>
      </c>
      <c r="B74" s="302" t="s">
        <v>252</v>
      </c>
      <c r="C74" s="339">
        <v>0</v>
      </c>
      <c r="D74" s="339">
        <v>0</v>
      </c>
      <c r="E74" s="259"/>
      <c r="F74" s="274" t="str">
        <f t="shared" si="2"/>
        <v>否</v>
      </c>
      <c r="G74" s="147" t="str">
        <f t="shared" si="3"/>
        <v>项</v>
      </c>
    </row>
    <row r="75" ht="36" customHeight="1" spans="1:7">
      <c r="A75" s="444" t="s">
        <v>253</v>
      </c>
      <c r="B75" s="302" t="s">
        <v>254</v>
      </c>
      <c r="C75" s="339">
        <v>0</v>
      </c>
      <c r="D75" s="339">
        <v>0</v>
      </c>
      <c r="E75" s="259"/>
      <c r="F75" s="274" t="str">
        <f t="shared" si="2"/>
        <v>否</v>
      </c>
      <c r="G75" s="147" t="str">
        <f t="shared" si="3"/>
        <v>项</v>
      </c>
    </row>
    <row r="76" ht="36" customHeight="1" spans="1:7">
      <c r="A76" s="444" t="s">
        <v>255</v>
      </c>
      <c r="B76" s="302" t="s">
        <v>256</v>
      </c>
      <c r="C76" s="339"/>
      <c r="D76" s="339"/>
      <c r="E76" s="259"/>
      <c r="F76" s="274" t="str">
        <f t="shared" si="2"/>
        <v>否</v>
      </c>
      <c r="G76" s="147" t="str">
        <f t="shared" si="3"/>
        <v>项</v>
      </c>
    </row>
    <row r="77" ht="36" customHeight="1" spans="1:7">
      <c r="A77" s="444" t="s">
        <v>257</v>
      </c>
      <c r="B77" s="302" t="s">
        <v>258</v>
      </c>
      <c r="C77" s="339">
        <v>0</v>
      </c>
      <c r="D77" s="339">
        <v>0</v>
      </c>
      <c r="E77" s="259"/>
      <c r="F77" s="274" t="str">
        <f t="shared" si="2"/>
        <v>否</v>
      </c>
      <c r="G77" s="147" t="str">
        <f t="shared" si="3"/>
        <v>项</v>
      </c>
    </row>
    <row r="78" ht="36" customHeight="1" spans="1:7">
      <c r="A78" s="444" t="s">
        <v>259</v>
      </c>
      <c r="B78" s="302" t="s">
        <v>260</v>
      </c>
      <c r="C78" s="339">
        <v>0</v>
      </c>
      <c r="D78" s="339">
        <v>0</v>
      </c>
      <c r="E78" s="259"/>
      <c r="F78" s="274" t="str">
        <f t="shared" si="2"/>
        <v>否</v>
      </c>
      <c r="G78" s="147" t="str">
        <f t="shared" si="3"/>
        <v>项</v>
      </c>
    </row>
    <row r="79" ht="36" customHeight="1" spans="1:7">
      <c r="A79" s="444" t="s">
        <v>261</v>
      </c>
      <c r="B79" s="302" t="s">
        <v>240</v>
      </c>
      <c r="C79" s="339">
        <v>0</v>
      </c>
      <c r="D79" s="339">
        <v>0</v>
      </c>
      <c r="E79" s="259"/>
      <c r="F79" s="274" t="str">
        <f t="shared" si="2"/>
        <v>否</v>
      </c>
      <c r="G79" s="147" t="str">
        <f t="shared" si="3"/>
        <v>项</v>
      </c>
    </row>
    <row r="80" ht="36" customHeight="1" spans="1:7">
      <c r="A80" s="446">
        <v>2010710</v>
      </c>
      <c r="B80" s="302" t="s">
        <v>262</v>
      </c>
      <c r="C80" s="339">
        <v>0</v>
      </c>
      <c r="D80" s="339">
        <v>0</v>
      </c>
      <c r="E80" s="259"/>
      <c r="F80" s="274" t="str">
        <f t="shared" si="2"/>
        <v>否</v>
      </c>
      <c r="G80" s="147" t="str">
        <f t="shared" si="3"/>
        <v>项</v>
      </c>
    </row>
    <row r="81" ht="36" customHeight="1" spans="1:7">
      <c r="A81" s="444" t="s">
        <v>263</v>
      </c>
      <c r="B81" s="302" t="s">
        <v>157</v>
      </c>
      <c r="C81" s="339"/>
      <c r="D81" s="339"/>
      <c r="E81" s="259"/>
      <c r="F81" s="274" t="str">
        <f t="shared" si="2"/>
        <v>否</v>
      </c>
      <c r="G81" s="147" t="str">
        <f t="shared" si="3"/>
        <v>项</v>
      </c>
    </row>
    <row r="82" ht="36" customHeight="1" spans="1:7">
      <c r="A82" s="444" t="s">
        <v>264</v>
      </c>
      <c r="B82" s="302" t="s">
        <v>265</v>
      </c>
      <c r="C82" s="339">
        <v>0</v>
      </c>
      <c r="D82" s="339">
        <v>0</v>
      </c>
      <c r="E82" s="259"/>
      <c r="F82" s="274" t="str">
        <f t="shared" si="2"/>
        <v>否</v>
      </c>
      <c r="G82" s="147" t="str">
        <f t="shared" si="3"/>
        <v>项</v>
      </c>
    </row>
    <row r="83" ht="36" customHeight="1" spans="1:7">
      <c r="A83" s="443" t="s">
        <v>266</v>
      </c>
      <c r="B83" s="299" t="s">
        <v>267</v>
      </c>
      <c r="C83" s="336">
        <f>SUM(C84:C91)</f>
        <v>119</v>
      </c>
      <c r="D83" s="336">
        <f>SUM(D84:D91)</f>
        <v>93</v>
      </c>
      <c r="E83" s="259">
        <f>(D83-C83)/C83</f>
        <v>-0.2185</v>
      </c>
      <c r="F83" s="274" t="str">
        <f t="shared" si="2"/>
        <v>是</v>
      </c>
      <c r="G83" s="147" t="str">
        <f t="shared" si="3"/>
        <v>款</v>
      </c>
    </row>
    <row r="84" ht="36" customHeight="1" spans="1:7">
      <c r="A84" s="444" t="s">
        <v>268</v>
      </c>
      <c r="B84" s="302" t="s">
        <v>139</v>
      </c>
      <c r="C84" s="339"/>
      <c r="D84" s="339"/>
      <c r="E84" s="259"/>
      <c r="F84" s="274" t="str">
        <f t="shared" si="2"/>
        <v>否</v>
      </c>
      <c r="G84" s="147" t="str">
        <f t="shared" si="3"/>
        <v>项</v>
      </c>
    </row>
    <row r="85" ht="36" customHeight="1" spans="1:7">
      <c r="A85" s="444" t="s">
        <v>269</v>
      </c>
      <c r="B85" s="302" t="s">
        <v>141</v>
      </c>
      <c r="C85" s="339">
        <v>0</v>
      </c>
      <c r="D85" s="339">
        <v>0</v>
      </c>
      <c r="E85" s="259"/>
      <c r="F85" s="274" t="str">
        <f t="shared" si="2"/>
        <v>否</v>
      </c>
      <c r="G85" s="147" t="str">
        <f t="shared" si="3"/>
        <v>项</v>
      </c>
    </row>
    <row r="86" ht="36" customHeight="1" spans="1:7">
      <c r="A86" s="444" t="s">
        <v>270</v>
      </c>
      <c r="B86" s="302" t="s">
        <v>143</v>
      </c>
      <c r="C86" s="339"/>
      <c r="D86" s="339"/>
      <c r="E86" s="259"/>
      <c r="F86" s="274" t="str">
        <f t="shared" si="2"/>
        <v>否</v>
      </c>
      <c r="G86" s="147" t="str">
        <f t="shared" si="3"/>
        <v>项</v>
      </c>
    </row>
    <row r="87" ht="36" customHeight="1" spans="1:7">
      <c r="A87" s="444" t="s">
        <v>271</v>
      </c>
      <c r="B87" s="302" t="s">
        <v>272</v>
      </c>
      <c r="C87" s="339"/>
      <c r="D87" s="339"/>
      <c r="E87" s="259"/>
      <c r="F87" s="274" t="str">
        <f t="shared" si="2"/>
        <v>否</v>
      </c>
      <c r="G87" s="147" t="str">
        <f t="shared" si="3"/>
        <v>项</v>
      </c>
    </row>
    <row r="88" ht="36" customHeight="1" spans="1:7">
      <c r="A88" s="444" t="s">
        <v>273</v>
      </c>
      <c r="B88" s="302" t="s">
        <v>274</v>
      </c>
      <c r="C88" s="339"/>
      <c r="D88" s="339"/>
      <c r="E88" s="259"/>
      <c r="F88" s="274" t="str">
        <f t="shared" si="2"/>
        <v>否</v>
      </c>
      <c r="G88" s="147" t="str">
        <f t="shared" si="3"/>
        <v>项</v>
      </c>
    </row>
    <row r="89" ht="36" customHeight="1" spans="1:7">
      <c r="A89" s="444" t="s">
        <v>275</v>
      </c>
      <c r="B89" s="302" t="s">
        <v>240</v>
      </c>
      <c r="C89" s="339">
        <v>0</v>
      </c>
      <c r="D89" s="339">
        <v>0</v>
      </c>
      <c r="E89" s="259"/>
      <c r="F89" s="274" t="str">
        <f t="shared" si="2"/>
        <v>否</v>
      </c>
      <c r="G89" s="147" t="str">
        <f t="shared" si="3"/>
        <v>项</v>
      </c>
    </row>
    <row r="90" ht="36" customHeight="1" spans="1:7">
      <c r="A90" s="444" t="s">
        <v>276</v>
      </c>
      <c r="B90" s="302" t="s">
        <v>157</v>
      </c>
      <c r="C90" s="417">
        <v>119</v>
      </c>
      <c r="D90" s="417">
        <v>93</v>
      </c>
      <c r="E90" s="259">
        <f>(D90-C90)/C90</f>
        <v>-0.2185</v>
      </c>
      <c r="F90" s="274" t="str">
        <f t="shared" si="2"/>
        <v>是</v>
      </c>
      <c r="G90" s="147" t="str">
        <f t="shared" si="3"/>
        <v>项</v>
      </c>
    </row>
    <row r="91" ht="36" customHeight="1" spans="1:7">
      <c r="A91" s="444" t="s">
        <v>277</v>
      </c>
      <c r="B91" s="302" t="s">
        <v>278</v>
      </c>
      <c r="C91" s="339"/>
      <c r="D91" s="339"/>
      <c r="E91" s="259"/>
      <c r="F91" s="274" t="str">
        <f t="shared" si="2"/>
        <v>否</v>
      </c>
      <c r="G91" s="147" t="str">
        <f t="shared" si="3"/>
        <v>项</v>
      </c>
    </row>
    <row r="92" ht="36" customHeight="1" spans="1:7">
      <c r="A92" s="443" t="s">
        <v>279</v>
      </c>
      <c r="B92" s="299" t="s">
        <v>280</v>
      </c>
      <c r="C92" s="336"/>
      <c r="D92" s="336"/>
      <c r="E92" s="259"/>
      <c r="F92" s="274" t="str">
        <f t="shared" si="2"/>
        <v>否</v>
      </c>
      <c r="G92" s="147" t="str">
        <f t="shared" si="3"/>
        <v>款</v>
      </c>
    </row>
    <row r="93" ht="36" customHeight="1" spans="1:7">
      <c r="A93" s="444" t="s">
        <v>281</v>
      </c>
      <c r="B93" s="302" t="s">
        <v>139</v>
      </c>
      <c r="C93" s="339">
        <v>0</v>
      </c>
      <c r="D93" s="339">
        <v>0</v>
      </c>
      <c r="E93" s="259"/>
      <c r="F93" s="274" t="str">
        <f t="shared" si="2"/>
        <v>否</v>
      </c>
      <c r="G93" s="147" t="str">
        <f t="shared" si="3"/>
        <v>项</v>
      </c>
    </row>
    <row r="94" ht="36" customHeight="1" spans="1:7">
      <c r="A94" s="444" t="s">
        <v>282</v>
      </c>
      <c r="B94" s="302" t="s">
        <v>141</v>
      </c>
      <c r="C94" s="339">
        <v>0</v>
      </c>
      <c r="D94" s="339">
        <v>0</v>
      </c>
      <c r="E94" s="259"/>
      <c r="F94" s="274" t="str">
        <f t="shared" si="2"/>
        <v>否</v>
      </c>
      <c r="G94" s="147" t="str">
        <f t="shared" si="3"/>
        <v>项</v>
      </c>
    </row>
    <row r="95" ht="36" customHeight="1" spans="1:7">
      <c r="A95" s="444" t="s">
        <v>283</v>
      </c>
      <c r="B95" s="302" t="s">
        <v>143</v>
      </c>
      <c r="C95" s="339">
        <v>0</v>
      </c>
      <c r="D95" s="339">
        <v>0</v>
      </c>
      <c r="E95" s="259"/>
      <c r="F95" s="274" t="str">
        <f t="shared" si="2"/>
        <v>否</v>
      </c>
      <c r="G95" s="147" t="str">
        <f t="shared" si="3"/>
        <v>项</v>
      </c>
    </row>
    <row r="96" ht="36" customHeight="1" spans="1:7">
      <c r="A96" s="444" t="s">
        <v>284</v>
      </c>
      <c r="B96" s="302" t="s">
        <v>285</v>
      </c>
      <c r="C96" s="339"/>
      <c r="D96" s="339"/>
      <c r="E96" s="259"/>
      <c r="F96" s="274" t="str">
        <f t="shared" si="2"/>
        <v>否</v>
      </c>
      <c r="G96" s="147" t="str">
        <f t="shared" si="3"/>
        <v>项</v>
      </c>
    </row>
    <row r="97" ht="36" customHeight="1" spans="1:7">
      <c r="A97" s="444" t="s">
        <v>286</v>
      </c>
      <c r="B97" s="302" t="s">
        <v>287</v>
      </c>
      <c r="C97" s="339">
        <v>0</v>
      </c>
      <c r="D97" s="339">
        <v>0</v>
      </c>
      <c r="E97" s="259"/>
      <c r="F97" s="274" t="str">
        <f t="shared" si="2"/>
        <v>否</v>
      </c>
      <c r="G97" s="147" t="str">
        <f t="shared" si="3"/>
        <v>项</v>
      </c>
    </row>
    <row r="98" ht="36" customHeight="1" spans="1:7">
      <c r="A98" s="444" t="s">
        <v>288</v>
      </c>
      <c r="B98" s="302" t="s">
        <v>240</v>
      </c>
      <c r="C98" s="339">
        <v>0</v>
      </c>
      <c r="D98" s="339">
        <v>0</v>
      </c>
      <c r="E98" s="259"/>
      <c r="F98" s="274" t="str">
        <f t="shared" si="2"/>
        <v>否</v>
      </c>
      <c r="G98" s="147" t="str">
        <f t="shared" si="3"/>
        <v>项</v>
      </c>
    </row>
    <row r="99" ht="36" customHeight="1" spans="1:7">
      <c r="A99" s="444" t="s">
        <v>289</v>
      </c>
      <c r="B99" s="302" t="s">
        <v>290</v>
      </c>
      <c r="C99" s="339">
        <v>0</v>
      </c>
      <c r="D99" s="339">
        <v>0</v>
      </c>
      <c r="E99" s="259"/>
      <c r="F99" s="274" t="str">
        <f t="shared" si="2"/>
        <v>否</v>
      </c>
      <c r="G99" s="147" t="str">
        <f t="shared" si="3"/>
        <v>项</v>
      </c>
    </row>
    <row r="100" ht="36" customHeight="1" spans="1:7">
      <c r="A100" s="444" t="s">
        <v>291</v>
      </c>
      <c r="B100" s="302" t="s">
        <v>292</v>
      </c>
      <c r="C100" s="339">
        <v>0</v>
      </c>
      <c r="D100" s="339">
        <v>0</v>
      </c>
      <c r="E100" s="259"/>
      <c r="F100" s="274" t="str">
        <f t="shared" si="2"/>
        <v>否</v>
      </c>
      <c r="G100" s="147" t="str">
        <f t="shared" si="3"/>
        <v>项</v>
      </c>
    </row>
    <row r="101" ht="36" customHeight="1" spans="1:7">
      <c r="A101" s="444" t="s">
        <v>293</v>
      </c>
      <c r="B101" s="302" t="s">
        <v>294</v>
      </c>
      <c r="C101" s="339">
        <v>0</v>
      </c>
      <c r="D101" s="339">
        <v>0</v>
      </c>
      <c r="E101" s="259"/>
      <c r="F101" s="274" t="str">
        <f t="shared" si="2"/>
        <v>否</v>
      </c>
      <c r="G101" s="147" t="str">
        <f t="shared" si="3"/>
        <v>项</v>
      </c>
    </row>
    <row r="102" ht="36" customHeight="1" spans="1:7">
      <c r="A102" s="444" t="s">
        <v>295</v>
      </c>
      <c r="B102" s="302" t="s">
        <v>296</v>
      </c>
      <c r="C102" s="339">
        <v>0</v>
      </c>
      <c r="D102" s="339">
        <v>0</v>
      </c>
      <c r="E102" s="259"/>
      <c r="F102" s="274" t="str">
        <f t="shared" si="2"/>
        <v>否</v>
      </c>
      <c r="G102" s="147" t="str">
        <f t="shared" si="3"/>
        <v>项</v>
      </c>
    </row>
    <row r="103" ht="36" customHeight="1" spans="1:7">
      <c r="A103" s="444" t="s">
        <v>297</v>
      </c>
      <c r="B103" s="302" t="s">
        <v>157</v>
      </c>
      <c r="C103" s="339">
        <v>0</v>
      </c>
      <c r="D103" s="339">
        <v>0</v>
      </c>
      <c r="E103" s="259"/>
      <c r="F103" s="274" t="str">
        <f t="shared" si="2"/>
        <v>否</v>
      </c>
      <c r="G103" s="147" t="str">
        <f t="shared" si="3"/>
        <v>项</v>
      </c>
    </row>
    <row r="104" ht="36" customHeight="1" spans="1:7">
      <c r="A104" s="444" t="s">
        <v>298</v>
      </c>
      <c r="B104" s="302" t="s">
        <v>299</v>
      </c>
      <c r="C104" s="339"/>
      <c r="D104" s="339"/>
      <c r="E104" s="259"/>
      <c r="F104" s="274" t="str">
        <f t="shared" si="2"/>
        <v>否</v>
      </c>
      <c r="G104" s="147" t="str">
        <f t="shared" si="3"/>
        <v>项</v>
      </c>
    </row>
    <row r="105" ht="36" customHeight="1" spans="1:7">
      <c r="A105" s="443" t="s">
        <v>300</v>
      </c>
      <c r="B105" s="299" t="s">
        <v>301</v>
      </c>
      <c r="C105" s="336"/>
      <c r="D105" s="336"/>
      <c r="E105" s="259"/>
      <c r="F105" s="274" t="str">
        <f t="shared" si="2"/>
        <v>否</v>
      </c>
      <c r="G105" s="147" t="str">
        <f t="shared" si="3"/>
        <v>款</v>
      </c>
    </row>
    <row r="106" ht="36" customHeight="1" spans="1:7">
      <c r="A106" s="444" t="s">
        <v>302</v>
      </c>
      <c r="B106" s="302" t="s">
        <v>139</v>
      </c>
      <c r="C106" s="339"/>
      <c r="D106" s="339"/>
      <c r="E106" s="259"/>
      <c r="F106" s="274" t="str">
        <f t="shared" si="2"/>
        <v>否</v>
      </c>
      <c r="G106" s="147" t="str">
        <f t="shared" si="3"/>
        <v>项</v>
      </c>
    </row>
    <row r="107" ht="36" customHeight="1" spans="1:7">
      <c r="A107" s="444" t="s">
        <v>303</v>
      </c>
      <c r="B107" s="302" t="s">
        <v>141</v>
      </c>
      <c r="C107" s="339">
        <v>0</v>
      </c>
      <c r="D107" s="339">
        <v>0</v>
      </c>
      <c r="E107" s="259"/>
      <c r="F107" s="274" t="str">
        <f t="shared" si="2"/>
        <v>否</v>
      </c>
      <c r="G107" s="147" t="str">
        <f t="shared" si="3"/>
        <v>项</v>
      </c>
    </row>
    <row r="108" ht="36" customHeight="1" spans="1:7">
      <c r="A108" s="444" t="s">
        <v>304</v>
      </c>
      <c r="B108" s="302" t="s">
        <v>143</v>
      </c>
      <c r="C108" s="339">
        <v>0</v>
      </c>
      <c r="D108" s="339">
        <v>0</v>
      </c>
      <c r="E108" s="259"/>
      <c r="F108" s="274" t="str">
        <f t="shared" si="2"/>
        <v>否</v>
      </c>
      <c r="G108" s="147" t="str">
        <f t="shared" si="3"/>
        <v>项</v>
      </c>
    </row>
    <row r="109" ht="36" customHeight="1" spans="1:7">
      <c r="A109" s="444" t="s">
        <v>305</v>
      </c>
      <c r="B109" s="302" t="s">
        <v>306</v>
      </c>
      <c r="C109" s="339">
        <v>0</v>
      </c>
      <c r="D109" s="339">
        <v>0</v>
      </c>
      <c r="E109" s="259"/>
      <c r="F109" s="274" t="str">
        <f t="shared" si="2"/>
        <v>否</v>
      </c>
      <c r="G109" s="147" t="str">
        <f t="shared" si="3"/>
        <v>项</v>
      </c>
    </row>
    <row r="110" ht="36" customHeight="1" spans="1:7">
      <c r="A110" s="444" t="s">
        <v>307</v>
      </c>
      <c r="B110" s="302" t="s">
        <v>308</v>
      </c>
      <c r="C110" s="339">
        <v>0</v>
      </c>
      <c r="D110" s="339">
        <v>0</v>
      </c>
      <c r="E110" s="259"/>
      <c r="F110" s="274" t="str">
        <f t="shared" si="2"/>
        <v>否</v>
      </c>
      <c r="G110" s="147" t="str">
        <f t="shared" si="3"/>
        <v>项</v>
      </c>
    </row>
    <row r="111" ht="36" customHeight="1" spans="1:7">
      <c r="A111" s="444" t="s">
        <v>309</v>
      </c>
      <c r="B111" s="302" t="s">
        <v>310</v>
      </c>
      <c r="C111" s="339">
        <v>0</v>
      </c>
      <c r="D111" s="339">
        <v>0</v>
      </c>
      <c r="E111" s="259"/>
      <c r="F111" s="274" t="str">
        <f t="shared" si="2"/>
        <v>否</v>
      </c>
      <c r="G111" s="147" t="str">
        <f t="shared" si="3"/>
        <v>项</v>
      </c>
    </row>
    <row r="112" ht="36" customHeight="1" spans="1:7">
      <c r="A112" s="444" t="s">
        <v>311</v>
      </c>
      <c r="B112" s="302" t="s">
        <v>312</v>
      </c>
      <c r="C112" s="339"/>
      <c r="D112" s="339"/>
      <c r="E112" s="259"/>
      <c r="F112" s="274" t="str">
        <f t="shared" si="2"/>
        <v>否</v>
      </c>
      <c r="G112" s="147" t="str">
        <f t="shared" si="3"/>
        <v>项</v>
      </c>
    </row>
    <row r="113" ht="36" customHeight="1" spans="1:7">
      <c r="A113" s="444" t="s">
        <v>313</v>
      </c>
      <c r="B113" s="302" t="s">
        <v>157</v>
      </c>
      <c r="C113" s="339"/>
      <c r="D113" s="339"/>
      <c r="E113" s="259"/>
      <c r="F113" s="274" t="str">
        <f t="shared" si="2"/>
        <v>否</v>
      </c>
      <c r="G113" s="147" t="str">
        <f t="shared" si="3"/>
        <v>项</v>
      </c>
    </row>
    <row r="114" ht="36" customHeight="1" spans="1:7">
      <c r="A114" s="444" t="s">
        <v>314</v>
      </c>
      <c r="B114" s="302" t="s">
        <v>315</v>
      </c>
      <c r="C114" s="339"/>
      <c r="D114" s="339"/>
      <c r="E114" s="259"/>
      <c r="F114" s="274" t="str">
        <f t="shared" si="2"/>
        <v>否</v>
      </c>
      <c r="G114" s="147" t="str">
        <f t="shared" si="3"/>
        <v>项</v>
      </c>
    </row>
    <row r="115" ht="36" customHeight="1" spans="1:7">
      <c r="A115" s="443" t="s">
        <v>316</v>
      </c>
      <c r="B115" s="299" t="s">
        <v>317</v>
      </c>
      <c r="C115" s="336">
        <f>SUM(C116:C123)</f>
        <v>2092</v>
      </c>
      <c r="D115" s="336">
        <f>SUM(D116:D123)</f>
        <v>2165</v>
      </c>
      <c r="E115" s="259">
        <f>(D115-C115)/C115</f>
        <v>0.0349</v>
      </c>
      <c r="F115" s="274" t="str">
        <f t="shared" si="2"/>
        <v>是</v>
      </c>
      <c r="G115" s="147" t="str">
        <f t="shared" si="3"/>
        <v>款</v>
      </c>
    </row>
    <row r="116" ht="36" customHeight="1" spans="1:7">
      <c r="A116" s="444" t="s">
        <v>318</v>
      </c>
      <c r="B116" s="302" t="s">
        <v>139</v>
      </c>
      <c r="C116" s="417">
        <v>964</v>
      </c>
      <c r="D116" s="417">
        <v>890</v>
      </c>
      <c r="E116" s="259">
        <f>(D116-C116)/C116</f>
        <v>-0.0768</v>
      </c>
      <c r="F116" s="274" t="str">
        <f t="shared" si="2"/>
        <v>是</v>
      </c>
      <c r="G116" s="147" t="str">
        <f t="shared" si="3"/>
        <v>项</v>
      </c>
    </row>
    <row r="117" ht="36" customHeight="1" spans="1:7">
      <c r="A117" s="444" t="s">
        <v>319</v>
      </c>
      <c r="B117" s="302" t="s">
        <v>141</v>
      </c>
      <c r="C117" s="339">
        <v>0</v>
      </c>
      <c r="D117" s="339">
        <v>0</v>
      </c>
      <c r="E117" s="259"/>
      <c r="F117" s="274" t="str">
        <f t="shared" si="2"/>
        <v>否</v>
      </c>
      <c r="G117" s="147" t="str">
        <f t="shared" si="3"/>
        <v>项</v>
      </c>
    </row>
    <row r="118" ht="36" customHeight="1" spans="1:7">
      <c r="A118" s="444" t="s">
        <v>320</v>
      </c>
      <c r="B118" s="302" t="s">
        <v>143</v>
      </c>
      <c r="C118" s="339"/>
      <c r="D118" s="339"/>
      <c r="E118" s="259"/>
      <c r="F118" s="274" t="str">
        <f t="shared" si="2"/>
        <v>否</v>
      </c>
      <c r="G118" s="147" t="str">
        <f t="shared" si="3"/>
        <v>项</v>
      </c>
    </row>
    <row r="119" ht="36" customHeight="1" spans="1:7">
      <c r="A119" s="444" t="s">
        <v>321</v>
      </c>
      <c r="B119" s="302" t="s">
        <v>322</v>
      </c>
      <c r="C119" s="339"/>
      <c r="D119" s="339"/>
      <c r="E119" s="259"/>
      <c r="F119" s="274" t="str">
        <f t="shared" si="2"/>
        <v>否</v>
      </c>
      <c r="G119" s="147" t="str">
        <f t="shared" si="3"/>
        <v>项</v>
      </c>
    </row>
    <row r="120" ht="36" customHeight="1" spans="1:7">
      <c r="A120" s="444" t="s">
        <v>323</v>
      </c>
      <c r="B120" s="302" t="s">
        <v>324</v>
      </c>
      <c r="C120" s="417">
        <v>1128</v>
      </c>
      <c r="D120" s="417">
        <v>1275</v>
      </c>
      <c r="E120" s="259">
        <f>(D120-C120)/C120</f>
        <v>0.1303</v>
      </c>
      <c r="F120" s="274" t="str">
        <f t="shared" si="2"/>
        <v>是</v>
      </c>
      <c r="G120" s="147" t="str">
        <f t="shared" si="3"/>
        <v>项</v>
      </c>
    </row>
    <row r="121" ht="36" customHeight="1" spans="1:7">
      <c r="A121" s="444" t="s">
        <v>325</v>
      </c>
      <c r="B121" s="302" t="s">
        <v>326</v>
      </c>
      <c r="C121" s="339">
        <v>0</v>
      </c>
      <c r="D121" s="339">
        <v>0</v>
      </c>
      <c r="E121" s="259"/>
      <c r="F121" s="274" t="str">
        <f t="shared" si="2"/>
        <v>否</v>
      </c>
      <c r="G121" s="147" t="str">
        <f t="shared" si="3"/>
        <v>项</v>
      </c>
    </row>
    <row r="122" ht="36" customHeight="1" spans="1:7">
      <c r="A122" s="444" t="s">
        <v>327</v>
      </c>
      <c r="B122" s="302" t="s">
        <v>157</v>
      </c>
      <c r="C122" s="339"/>
      <c r="D122" s="339"/>
      <c r="E122" s="259"/>
      <c r="F122" s="274" t="str">
        <f t="shared" si="2"/>
        <v>否</v>
      </c>
      <c r="G122" s="147" t="str">
        <f t="shared" si="3"/>
        <v>项</v>
      </c>
    </row>
    <row r="123" ht="36" customHeight="1" spans="1:7">
      <c r="A123" s="444" t="s">
        <v>328</v>
      </c>
      <c r="B123" s="302" t="s">
        <v>329</v>
      </c>
      <c r="C123" s="339"/>
      <c r="D123" s="339"/>
      <c r="E123" s="259"/>
      <c r="F123" s="274" t="str">
        <f t="shared" si="2"/>
        <v>否</v>
      </c>
      <c r="G123" s="147" t="str">
        <f t="shared" si="3"/>
        <v>项</v>
      </c>
    </row>
    <row r="124" ht="36" customHeight="1" spans="1:7">
      <c r="A124" s="443" t="s">
        <v>330</v>
      </c>
      <c r="B124" s="299" t="s">
        <v>331</v>
      </c>
      <c r="C124" s="336">
        <f>SUM(C125:C134)</f>
        <v>709</v>
      </c>
      <c r="D124" s="336">
        <f>SUM(D125:D134)</f>
        <v>777</v>
      </c>
      <c r="E124" s="259">
        <f>(D124-C124)/C124</f>
        <v>0.0959</v>
      </c>
      <c r="F124" s="274" t="str">
        <f t="shared" si="2"/>
        <v>是</v>
      </c>
      <c r="G124" s="147" t="str">
        <f t="shared" si="3"/>
        <v>款</v>
      </c>
    </row>
    <row r="125" ht="36" customHeight="1" spans="1:7">
      <c r="A125" s="444" t="s">
        <v>332</v>
      </c>
      <c r="B125" s="302" t="s">
        <v>139</v>
      </c>
      <c r="C125" s="417">
        <v>469</v>
      </c>
      <c r="D125" s="417">
        <v>453</v>
      </c>
      <c r="E125" s="259">
        <f>(D125-C125)/C125</f>
        <v>-0.0341</v>
      </c>
      <c r="F125" s="274" t="str">
        <f t="shared" si="2"/>
        <v>是</v>
      </c>
      <c r="G125" s="147" t="str">
        <f t="shared" si="3"/>
        <v>项</v>
      </c>
    </row>
    <row r="126" ht="36" customHeight="1" spans="1:7">
      <c r="A126" s="444" t="s">
        <v>333</v>
      </c>
      <c r="B126" s="302" t="s">
        <v>141</v>
      </c>
      <c r="C126" s="339">
        <v>0</v>
      </c>
      <c r="D126" s="339">
        <v>0</v>
      </c>
      <c r="E126" s="259"/>
      <c r="F126" s="274" t="str">
        <f t="shared" si="2"/>
        <v>否</v>
      </c>
      <c r="G126" s="147" t="str">
        <f t="shared" si="3"/>
        <v>项</v>
      </c>
    </row>
    <row r="127" ht="36" customHeight="1" spans="1:7">
      <c r="A127" s="444" t="s">
        <v>334</v>
      </c>
      <c r="B127" s="302" t="s">
        <v>143</v>
      </c>
      <c r="C127" s="339"/>
      <c r="D127" s="339"/>
      <c r="E127" s="259"/>
      <c r="F127" s="274" t="str">
        <f t="shared" si="2"/>
        <v>否</v>
      </c>
      <c r="G127" s="147" t="str">
        <f t="shared" si="3"/>
        <v>项</v>
      </c>
    </row>
    <row r="128" ht="36" customHeight="1" spans="1:7">
      <c r="A128" s="444" t="s">
        <v>335</v>
      </c>
      <c r="B128" s="302" t="s">
        <v>336</v>
      </c>
      <c r="C128" s="339">
        <v>0</v>
      </c>
      <c r="D128" s="339">
        <v>0</v>
      </c>
      <c r="E128" s="259"/>
      <c r="F128" s="274" t="str">
        <f t="shared" si="2"/>
        <v>否</v>
      </c>
      <c r="G128" s="147" t="str">
        <f t="shared" si="3"/>
        <v>项</v>
      </c>
    </row>
    <row r="129" ht="36" customHeight="1" spans="1:7">
      <c r="A129" s="444" t="s">
        <v>337</v>
      </c>
      <c r="B129" s="302" t="s">
        <v>338</v>
      </c>
      <c r="C129" s="339">
        <v>0</v>
      </c>
      <c r="D129" s="339">
        <v>0</v>
      </c>
      <c r="E129" s="259"/>
      <c r="F129" s="274" t="str">
        <f t="shared" si="2"/>
        <v>否</v>
      </c>
      <c r="G129" s="147" t="str">
        <f t="shared" si="3"/>
        <v>项</v>
      </c>
    </row>
    <row r="130" ht="36" customHeight="1" spans="1:7">
      <c r="A130" s="444" t="s">
        <v>339</v>
      </c>
      <c r="B130" s="302" t="s">
        <v>340</v>
      </c>
      <c r="C130" s="339">
        <v>0</v>
      </c>
      <c r="D130" s="339">
        <v>0</v>
      </c>
      <c r="E130" s="259"/>
      <c r="F130" s="274" t="str">
        <f t="shared" si="2"/>
        <v>否</v>
      </c>
      <c r="G130" s="147" t="str">
        <f t="shared" si="3"/>
        <v>项</v>
      </c>
    </row>
    <row r="131" ht="36" customHeight="1" spans="1:7">
      <c r="A131" s="444" t="s">
        <v>341</v>
      </c>
      <c r="B131" s="302" t="s">
        <v>342</v>
      </c>
      <c r="C131" s="339">
        <v>0</v>
      </c>
      <c r="D131" s="339">
        <v>0</v>
      </c>
      <c r="E131" s="259"/>
      <c r="F131" s="274" t="str">
        <f t="shared" si="2"/>
        <v>否</v>
      </c>
      <c r="G131" s="147" t="str">
        <f t="shared" si="3"/>
        <v>项</v>
      </c>
    </row>
    <row r="132" ht="36" customHeight="1" spans="1:7">
      <c r="A132" s="444" t="s">
        <v>343</v>
      </c>
      <c r="B132" s="302" t="s">
        <v>344</v>
      </c>
      <c r="C132" s="417">
        <v>200</v>
      </c>
      <c r="D132" s="417">
        <v>200</v>
      </c>
      <c r="E132" s="259">
        <f>(D132-C132)/C132</f>
        <v>0</v>
      </c>
      <c r="F132" s="274" t="str">
        <f t="shared" ref="F132:F195" si="4">IF(LEN(A132)=3,"是",IF(B132&lt;&gt;"",IF(SUM(C132:C132)&lt;&gt;0,"是","否"),"是"))</f>
        <v>是</v>
      </c>
      <c r="G132" s="147" t="str">
        <f t="shared" ref="G132:G195" si="5">IF(LEN(A132)=3,"类",IF(LEN(A132)=5,"款","项"))</f>
        <v>项</v>
      </c>
    </row>
    <row r="133" ht="36" customHeight="1" spans="1:7">
      <c r="A133" s="444" t="s">
        <v>345</v>
      </c>
      <c r="B133" s="302" t="s">
        <v>157</v>
      </c>
      <c r="C133" s="417">
        <v>40</v>
      </c>
      <c r="D133" s="417">
        <v>74</v>
      </c>
      <c r="E133" s="259">
        <f>(D133-C133)/C133</f>
        <v>0.85</v>
      </c>
      <c r="F133" s="274" t="str">
        <f t="shared" si="4"/>
        <v>是</v>
      </c>
      <c r="G133" s="147" t="str">
        <f t="shared" si="5"/>
        <v>项</v>
      </c>
    </row>
    <row r="134" ht="36" customHeight="1" spans="1:7">
      <c r="A134" s="444" t="s">
        <v>346</v>
      </c>
      <c r="B134" s="302" t="s">
        <v>347</v>
      </c>
      <c r="C134" s="339">
        <v>0</v>
      </c>
      <c r="D134" s="339">
        <v>50</v>
      </c>
      <c r="E134" s="259"/>
      <c r="F134" s="274" t="str">
        <f t="shared" si="4"/>
        <v>否</v>
      </c>
      <c r="G134" s="147" t="str">
        <f t="shared" si="5"/>
        <v>项</v>
      </c>
    </row>
    <row r="135" ht="36" customHeight="1" spans="1:7">
      <c r="A135" s="443" t="s">
        <v>348</v>
      </c>
      <c r="B135" s="299" t="s">
        <v>349</v>
      </c>
      <c r="C135" s="336"/>
      <c r="D135" s="336"/>
      <c r="E135" s="259"/>
      <c r="F135" s="274" t="str">
        <f t="shared" si="4"/>
        <v>否</v>
      </c>
      <c r="G135" s="147" t="str">
        <f t="shared" si="5"/>
        <v>款</v>
      </c>
    </row>
    <row r="136" ht="36" customHeight="1" spans="1:7">
      <c r="A136" s="444" t="s">
        <v>350</v>
      </c>
      <c r="B136" s="302" t="s">
        <v>139</v>
      </c>
      <c r="C136" s="339">
        <v>0</v>
      </c>
      <c r="D136" s="339">
        <v>0</v>
      </c>
      <c r="E136" s="259"/>
      <c r="F136" s="274" t="str">
        <f t="shared" si="4"/>
        <v>否</v>
      </c>
      <c r="G136" s="147" t="str">
        <f t="shared" si="5"/>
        <v>项</v>
      </c>
    </row>
    <row r="137" ht="36" customHeight="1" spans="1:7">
      <c r="A137" s="444" t="s">
        <v>351</v>
      </c>
      <c r="B137" s="302" t="s">
        <v>141</v>
      </c>
      <c r="C137" s="339"/>
      <c r="D137" s="339"/>
      <c r="E137" s="259"/>
      <c r="F137" s="274" t="str">
        <f t="shared" si="4"/>
        <v>否</v>
      </c>
      <c r="G137" s="147" t="str">
        <f t="shared" si="5"/>
        <v>项</v>
      </c>
    </row>
    <row r="138" ht="36" customHeight="1" spans="1:7">
      <c r="A138" s="444" t="s">
        <v>352</v>
      </c>
      <c r="B138" s="302" t="s">
        <v>143</v>
      </c>
      <c r="C138" s="339">
        <v>0</v>
      </c>
      <c r="D138" s="339">
        <v>0</v>
      </c>
      <c r="E138" s="259"/>
      <c r="F138" s="274" t="str">
        <f t="shared" si="4"/>
        <v>否</v>
      </c>
      <c r="G138" s="147" t="str">
        <f t="shared" si="5"/>
        <v>项</v>
      </c>
    </row>
    <row r="139" ht="36" customHeight="1" spans="1:7">
      <c r="A139" s="444" t="s">
        <v>353</v>
      </c>
      <c r="B139" s="302" t="s">
        <v>354</v>
      </c>
      <c r="C139" s="339">
        <v>0</v>
      </c>
      <c r="D139" s="339">
        <v>0</v>
      </c>
      <c r="E139" s="259"/>
      <c r="F139" s="274" t="str">
        <f t="shared" si="4"/>
        <v>否</v>
      </c>
      <c r="G139" s="147" t="str">
        <f t="shared" si="5"/>
        <v>项</v>
      </c>
    </row>
    <row r="140" ht="36" customHeight="1" spans="1:7">
      <c r="A140" s="444" t="s">
        <v>355</v>
      </c>
      <c r="B140" s="302" t="s">
        <v>356</v>
      </c>
      <c r="C140" s="339"/>
      <c r="D140" s="339"/>
      <c r="E140" s="259"/>
      <c r="F140" s="274" t="str">
        <f t="shared" si="4"/>
        <v>否</v>
      </c>
      <c r="G140" s="147" t="str">
        <f t="shared" si="5"/>
        <v>项</v>
      </c>
    </row>
    <row r="141" ht="36" customHeight="1" spans="1:7">
      <c r="A141" s="444" t="s">
        <v>357</v>
      </c>
      <c r="B141" s="302" t="s">
        <v>358</v>
      </c>
      <c r="C141" s="339"/>
      <c r="D141" s="339"/>
      <c r="E141" s="259"/>
      <c r="F141" s="274" t="str">
        <f t="shared" si="4"/>
        <v>否</v>
      </c>
      <c r="G141" s="147" t="str">
        <f t="shared" si="5"/>
        <v>项</v>
      </c>
    </row>
    <row r="142" ht="36" customHeight="1" spans="1:7">
      <c r="A142" s="444" t="s">
        <v>359</v>
      </c>
      <c r="B142" s="302" t="s">
        <v>360</v>
      </c>
      <c r="C142" s="339">
        <v>0</v>
      </c>
      <c r="D142" s="339">
        <v>0</v>
      </c>
      <c r="E142" s="259"/>
      <c r="F142" s="274" t="str">
        <f t="shared" si="4"/>
        <v>否</v>
      </c>
      <c r="G142" s="147" t="str">
        <f t="shared" si="5"/>
        <v>项</v>
      </c>
    </row>
    <row r="143" ht="36" customHeight="1" spans="1:7">
      <c r="A143" s="444" t="s">
        <v>361</v>
      </c>
      <c r="B143" s="302" t="s">
        <v>362</v>
      </c>
      <c r="C143" s="339">
        <v>0</v>
      </c>
      <c r="D143" s="339">
        <v>0</v>
      </c>
      <c r="E143" s="259"/>
      <c r="F143" s="274" t="str">
        <f t="shared" si="4"/>
        <v>否</v>
      </c>
      <c r="G143" s="147" t="str">
        <f t="shared" si="5"/>
        <v>项</v>
      </c>
    </row>
    <row r="144" ht="36" customHeight="1" spans="1:7">
      <c r="A144" s="444" t="s">
        <v>363</v>
      </c>
      <c r="B144" s="302" t="s">
        <v>364</v>
      </c>
      <c r="C144" s="339">
        <v>0</v>
      </c>
      <c r="D144" s="339">
        <v>0</v>
      </c>
      <c r="E144" s="259"/>
      <c r="F144" s="274" t="str">
        <f t="shared" si="4"/>
        <v>否</v>
      </c>
      <c r="G144" s="147" t="str">
        <f t="shared" si="5"/>
        <v>项</v>
      </c>
    </row>
    <row r="145" ht="36" customHeight="1" spans="1:7">
      <c r="A145" s="444" t="s">
        <v>365</v>
      </c>
      <c r="B145" s="302" t="s">
        <v>366</v>
      </c>
      <c r="C145" s="339">
        <v>0</v>
      </c>
      <c r="D145" s="339">
        <v>0</v>
      </c>
      <c r="E145" s="259"/>
      <c r="F145" s="274" t="str">
        <f t="shared" si="4"/>
        <v>否</v>
      </c>
      <c r="G145" s="147" t="str">
        <f t="shared" si="5"/>
        <v>项</v>
      </c>
    </row>
    <row r="146" ht="36" customHeight="1" spans="1:7">
      <c r="A146" s="444" t="s">
        <v>367</v>
      </c>
      <c r="B146" s="302" t="s">
        <v>157</v>
      </c>
      <c r="C146" s="339">
        <v>0</v>
      </c>
      <c r="D146" s="339">
        <v>0</v>
      </c>
      <c r="E146" s="259"/>
      <c r="F146" s="274" t="str">
        <f t="shared" si="4"/>
        <v>否</v>
      </c>
      <c r="G146" s="147" t="str">
        <f t="shared" si="5"/>
        <v>项</v>
      </c>
    </row>
    <row r="147" ht="36" customHeight="1" spans="1:7">
      <c r="A147" s="444" t="s">
        <v>368</v>
      </c>
      <c r="B147" s="302" t="s">
        <v>369</v>
      </c>
      <c r="C147" s="339"/>
      <c r="D147" s="339"/>
      <c r="E147" s="259"/>
      <c r="F147" s="274" t="str">
        <f t="shared" si="4"/>
        <v>否</v>
      </c>
      <c r="G147" s="147" t="str">
        <f t="shared" si="5"/>
        <v>项</v>
      </c>
    </row>
    <row r="148" ht="36" customHeight="1" spans="1:7">
      <c r="A148" s="443" t="s">
        <v>370</v>
      </c>
      <c r="B148" s="299" t="s">
        <v>371</v>
      </c>
      <c r="C148" s="336">
        <f>SUM(C149:C154)</f>
        <v>114</v>
      </c>
      <c r="D148" s="336">
        <f>SUM(D149:D154)</f>
        <v>119</v>
      </c>
      <c r="E148" s="259">
        <f>(D148-C148)/C148</f>
        <v>0.0439</v>
      </c>
      <c r="F148" s="274" t="str">
        <f t="shared" si="4"/>
        <v>是</v>
      </c>
      <c r="G148" s="147" t="str">
        <f t="shared" si="5"/>
        <v>款</v>
      </c>
    </row>
    <row r="149" ht="36" customHeight="1" spans="1:7">
      <c r="A149" s="444" t="s">
        <v>372</v>
      </c>
      <c r="B149" s="302" t="s">
        <v>139</v>
      </c>
      <c r="C149" s="417">
        <v>114</v>
      </c>
      <c r="D149" s="417">
        <v>119</v>
      </c>
      <c r="E149" s="259">
        <f>(D149-C149)/C149</f>
        <v>0.0439</v>
      </c>
      <c r="F149" s="274" t="str">
        <f t="shared" si="4"/>
        <v>是</v>
      </c>
      <c r="G149" s="147" t="str">
        <f t="shared" si="5"/>
        <v>项</v>
      </c>
    </row>
    <row r="150" ht="36" customHeight="1" spans="1:7">
      <c r="A150" s="444" t="s">
        <v>373</v>
      </c>
      <c r="B150" s="302" t="s">
        <v>141</v>
      </c>
      <c r="C150" s="339">
        <v>0</v>
      </c>
      <c r="D150" s="339">
        <v>0</v>
      </c>
      <c r="E150" s="259"/>
      <c r="F150" s="274" t="str">
        <f t="shared" si="4"/>
        <v>否</v>
      </c>
      <c r="G150" s="147" t="str">
        <f t="shared" si="5"/>
        <v>项</v>
      </c>
    </row>
    <row r="151" ht="36" customHeight="1" spans="1:7">
      <c r="A151" s="444" t="s">
        <v>374</v>
      </c>
      <c r="B151" s="302" t="s">
        <v>143</v>
      </c>
      <c r="C151" s="339"/>
      <c r="D151" s="339"/>
      <c r="E151" s="259"/>
      <c r="F151" s="274" t="str">
        <f t="shared" si="4"/>
        <v>否</v>
      </c>
      <c r="G151" s="147" t="str">
        <f t="shared" si="5"/>
        <v>项</v>
      </c>
    </row>
    <row r="152" ht="36" customHeight="1" spans="1:7">
      <c r="A152" s="444" t="s">
        <v>375</v>
      </c>
      <c r="B152" s="302" t="s">
        <v>376</v>
      </c>
      <c r="C152" s="339"/>
      <c r="D152" s="339"/>
      <c r="E152" s="259"/>
      <c r="F152" s="274" t="str">
        <f t="shared" si="4"/>
        <v>否</v>
      </c>
      <c r="G152" s="147" t="str">
        <f t="shared" si="5"/>
        <v>项</v>
      </c>
    </row>
    <row r="153" ht="36" customHeight="1" spans="1:7">
      <c r="A153" s="444" t="s">
        <v>377</v>
      </c>
      <c r="B153" s="302" t="s">
        <v>157</v>
      </c>
      <c r="C153" s="339"/>
      <c r="D153" s="339"/>
      <c r="E153" s="259"/>
      <c r="F153" s="274" t="str">
        <f t="shared" si="4"/>
        <v>否</v>
      </c>
      <c r="G153" s="147" t="str">
        <f t="shared" si="5"/>
        <v>项</v>
      </c>
    </row>
    <row r="154" ht="36" customHeight="1" spans="1:7">
      <c r="A154" s="444" t="s">
        <v>378</v>
      </c>
      <c r="B154" s="302" t="s">
        <v>379</v>
      </c>
      <c r="C154" s="339"/>
      <c r="D154" s="339"/>
      <c r="E154" s="259"/>
      <c r="F154" s="274" t="str">
        <f t="shared" si="4"/>
        <v>否</v>
      </c>
      <c r="G154" s="147" t="str">
        <f t="shared" si="5"/>
        <v>项</v>
      </c>
    </row>
    <row r="155" ht="36" customHeight="1" spans="1:7">
      <c r="A155" s="443" t="s">
        <v>380</v>
      </c>
      <c r="B155" s="299" t="s">
        <v>381</v>
      </c>
      <c r="C155" s="336"/>
      <c r="D155" s="336"/>
      <c r="E155" s="259"/>
      <c r="F155" s="274" t="str">
        <f t="shared" si="4"/>
        <v>否</v>
      </c>
      <c r="G155" s="147" t="str">
        <f t="shared" si="5"/>
        <v>款</v>
      </c>
    </row>
    <row r="156" ht="36" customHeight="1" spans="1:7">
      <c r="A156" s="444" t="s">
        <v>382</v>
      </c>
      <c r="B156" s="302" t="s">
        <v>139</v>
      </c>
      <c r="C156" s="339"/>
      <c r="D156" s="339"/>
      <c r="E156" s="259"/>
      <c r="F156" s="274" t="str">
        <f t="shared" si="4"/>
        <v>否</v>
      </c>
      <c r="G156" s="147" t="str">
        <f t="shared" si="5"/>
        <v>项</v>
      </c>
    </row>
    <row r="157" ht="36" customHeight="1" spans="1:7">
      <c r="A157" s="444" t="s">
        <v>383</v>
      </c>
      <c r="B157" s="302" t="s">
        <v>141</v>
      </c>
      <c r="C157" s="339">
        <v>0</v>
      </c>
      <c r="D157" s="339">
        <v>0</v>
      </c>
      <c r="E157" s="259"/>
      <c r="F157" s="274" t="str">
        <f t="shared" si="4"/>
        <v>否</v>
      </c>
      <c r="G157" s="147" t="str">
        <f t="shared" si="5"/>
        <v>项</v>
      </c>
    </row>
    <row r="158" ht="36" customHeight="1" spans="1:7">
      <c r="A158" s="444" t="s">
        <v>384</v>
      </c>
      <c r="B158" s="302" t="s">
        <v>143</v>
      </c>
      <c r="C158" s="339"/>
      <c r="D158" s="339"/>
      <c r="E158" s="259"/>
      <c r="F158" s="274" t="str">
        <f t="shared" si="4"/>
        <v>否</v>
      </c>
      <c r="G158" s="147" t="str">
        <f t="shared" si="5"/>
        <v>项</v>
      </c>
    </row>
    <row r="159" ht="36" customHeight="1" spans="1:7">
      <c r="A159" s="444" t="s">
        <v>385</v>
      </c>
      <c r="B159" s="302" t="s">
        <v>386</v>
      </c>
      <c r="C159" s="339">
        <v>0</v>
      </c>
      <c r="D159" s="339">
        <v>0</v>
      </c>
      <c r="E159" s="259"/>
      <c r="F159" s="274" t="str">
        <f t="shared" si="4"/>
        <v>否</v>
      </c>
      <c r="G159" s="147" t="str">
        <f t="shared" si="5"/>
        <v>项</v>
      </c>
    </row>
    <row r="160" ht="36" customHeight="1" spans="1:7">
      <c r="A160" s="444" t="s">
        <v>387</v>
      </c>
      <c r="B160" s="302" t="s">
        <v>388</v>
      </c>
      <c r="C160" s="339"/>
      <c r="D160" s="339"/>
      <c r="E160" s="259"/>
      <c r="F160" s="274" t="str">
        <f t="shared" si="4"/>
        <v>否</v>
      </c>
      <c r="G160" s="147" t="str">
        <f t="shared" si="5"/>
        <v>项</v>
      </c>
    </row>
    <row r="161" ht="36" customHeight="1" spans="1:7">
      <c r="A161" s="444" t="s">
        <v>389</v>
      </c>
      <c r="B161" s="302" t="s">
        <v>157</v>
      </c>
      <c r="C161" s="339"/>
      <c r="D161" s="339"/>
      <c r="E161" s="259"/>
      <c r="F161" s="274" t="str">
        <f t="shared" si="4"/>
        <v>否</v>
      </c>
      <c r="G161" s="147" t="str">
        <f t="shared" si="5"/>
        <v>项</v>
      </c>
    </row>
    <row r="162" ht="36" customHeight="1" spans="1:7">
      <c r="A162" s="444" t="s">
        <v>390</v>
      </c>
      <c r="B162" s="302" t="s">
        <v>391</v>
      </c>
      <c r="C162" s="339">
        <v>0</v>
      </c>
      <c r="D162" s="339">
        <v>0</v>
      </c>
      <c r="E162" s="259"/>
      <c r="F162" s="274" t="str">
        <f t="shared" si="4"/>
        <v>否</v>
      </c>
      <c r="G162" s="147" t="str">
        <f t="shared" si="5"/>
        <v>项</v>
      </c>
    </row>
    <row r="163" ht="36" customHeight="1" spans="1:7">
      <c r="A163" s="443" t="s">
        <v>392</v>
      </c>
      <c r="B163" s="299" t="s">
        <v>393</v>
      </c>
      <c r="C163" s="336">
        <f>SUM(C164:C168)</f>
        <v>202</v>
      </c>
      <c r="D163" s="336">
        <f>SUM(D164:D168)</f>
        <v>299</v>
      </c>
      <c r="E163" s="259">
        <f>(D163-C163)/C163</f>
        <v>0.4802</v>
      </c>
      <c r="F163" s="274" t="str">
        <f t="shared" si="4"/>
        <v>是</v>
      </c>
      <c r="G163" s="147" t="str">
        <f t="shared" si="5"/>
        <v>款</v>
      </c>
    </row>
    <row r="164" ht="36" customHeight="1" spans="1:7">
      <c r="A164" s="444" t="s">
        <v>394</v>
      </c>
      <c r="B164" s="302" t="s">
        <v>139</v>
      </c>
      <c r="C164" s="417">
        <v>202</v>
      </c>
      <c r="D164" s="417">
        <v>199</v>
      </c>
      <c r="E164" s="259">
        <f>(D164-C164)/C164</f>
        <v>-0.0149</v>
      </c>
      <c r="F164" s="274" t="str">
        <f t="shared" si="4"/>
        <v>是</v>
      </c>
      <c r="G164" s="147" t="str">
        <f t="shared" si="5"/>
        <v>项</v>
      </c>
    </row>
    <row r="165" ht="36" customHeight="1" spans="1:7">
      <c r="A165" s="444" t="s">
        <v>395</v>
      </c>
      <c r="B165" s="302" t="s">
        <v>141</v>
      </c>
      <c r="C165" s="339">
        <v>0</v>
      </c>
      <c r="D165" s="339">
        <v>0</v>
      </c>
      <c r="E165" s="259"/>
      <c r="F165" s="274" t="str">
        <f t="shared" si="4"/>
        <v>否</v>
      </c>
      <c r="G165" s="147" t="str">
        <f t="shared" si="5"/>
        <v>项</v>
      </c>
    </row>
    <row r="166" ht="36" customHeight="1" spans="1:7">
      <c r="A166" s="444" t="s">
        <v>396</v>
      </c>
      <c r="B166" s="302" t="s">
        <v>143</v>
      </c>
      <c r="C166" s="339">
        <v>0</v>
      </c>
      <c r="D166" s="339">
        <v>0</v>
      </c>
      <c r="E166" s="259"/>
      <c r="F166" s="274" t="str">
        <f t="shared" si="4"/>
        <v>否</v>
      </c>
      <c r="G166" s="147" t="str">
        <f t="shared" si="5"/>
        <v>项</v>
      </c>
    </row>
    <row r="167" ht="36" customHeight="1" spans="1:7">
      <c r="A167" s="444" t="s">
        <v>397</v>
      </c>
      <c r="B167" s="302" t="s">
        <v>398</v>
      </c>
      <c r="C167" s="339"/>
      <c r="D167" s="339">
        <v>100</v>
      </c>
      <c r="E167" s="259"/>
      <c r="F167" s="274" t="str">
        <f t="shared" si="4"/>
        <v>否</v>
      </c>
      <c r="G167" s="147" t="str">
        <f t="shared" si="5"/>
        <v>项</v>
      </c>
    </row>
    <row r="168" ht="36" customHeight="1" spans="1:7">
      <c r="A168" s="444" t="s">
        <v>399</v>
      </c>
      <c r="B168" s="302" t="s">
        <v>400</v>
      </c>
      <c r="C168" s="339">
        <v>0</v>
      </c>
      <c r="D168" s="339">
        <v>0</v>
      </c>
      <c r="E168" s="259"/>
      <c r="F168" s="274" t="str">
        <f t="shared" si="4"/>
        <v>否</v>
      </c>
      <c r="G168" s="147" t="str">
        <f t="shared" si="5"/>
        <v>项</v>
      </c>
    </row>
    <row r="169" ht="36" customHeight="1" spans="1:7">
      <c r="A169" s="443" t="s">
        <v>401</v>
      </c>
      <c r="B169" s="299" t="s">
        <v>402</v>
      </c>
      <c r="C169" s="336">
        <f>SUM(C170:C175)</f>
        <v>113</v>
      </c>
      <c r="D169" s="336">
        <f>SUM(D170:D175)</f>
        <v>118</v>
      </c>
      <c r="E169" s="259">
        <f>(D169-C169)/C169</f>
        <v>0.0442</v>
      </c>
      <c r="F169" s="274" t="str">
        <f t="shared" si="4"/>
        <v>是</v>
      </c>
      <c r="G169" s="147" t="str">
        <f t="shared" si="5"/>
        <v>款</v>
      </c>
    </row>
    <row r="170" ht="36" customHeight="1" spans="1:7">
      <c r="A170" s="444" t="s">
        <v>403</v>
      </c>
      <c r="B170" s="302" t="s">
        <v>139</v>
      </c>
      <c r="C170" s="417">
        <v>113</v>
      </c>
      <c r="D170" s="417">
        <v>118</v>
      </c>
      <c r="E170" s="259">
        <f>(D170-C170)/C170</f>
        <v>0.0442</v>
      </c>
      <c r="F170" s="274" t="str">
        <f t="shared" si="4"/>
        <v>是</v>
      </c>
      <c r="G170" s="147" t="str">
        <f t="shared" si="5"/>
        <v>项</v>
      </c>
    </row>
    <row r="171" ht="36" customHeight="1" spans="1:7">
      <c r="A171" s="444" t="s">
        <v>404</v>
      </c>
      <c r="B171" s="302" t="s">
        <v>141</v>
      </c>
      <c r="C171" s="339">
        <v>0</v>
      </c>
      <c r="D171" s="339">
        <v>0</v>
      </c>
      <c r="E171" s="259"/>
      <c r="F171" s="274" t="str">
        <f t="shared" si="4"/>
        <v>否</v>
      </c>
      <c r="G171" s="147" t="str">
        <f t="shared" si="5"/>
        <v>项</v>
      </c>
    </row>
    <row r="172" ht="36" customHeight="1" spans="1:7">
      <c r="A172" s="444" t="s">
        <v>405</v>
      </c>
      <c r="B172" s="302" t="s">
        <v>143</v>
      </c>
      <c r="C172" s="339">
        <v>0</v>
      </c>
      <c r="D172" s="339">
        <v>0</v>
      </c>
      <c r="E172" s="259"/>
      <c r="F172" s="274" t="str">
        <f t="shared" si="4"/>
        <v>否</v>
      </c>
      <c r="G172" s="147" t="str">
        <f t="shared" si="5"/>
        <v>项</v>
      </c>
    </row>
    <row r="173" ht="36" customHeight="1" spans="1:7">
      <c r="A173" s="444" t="s">
        <v>406</v>
      </c>
      <c r="B173" s="302" t="s">
        <v>170</v>
      </c>
      <c r="C173" s="339"/>
      <c r="D173" s="339"/>
      <c r="E173" s="259"/>
      <c r="F173" s="274" t="str">
        <f t="shared" si="4"/>
        <v>否</v>
      </c>
      <c r="G173" s="147" t="str">
        <f t="shared" si="5"/>
        <v>项</v>
      </c>
    </row>
    <row r="174" ht="36" customHeight="1" spans="1:7">
      <c r="A174" s="444" t="s">
        <v>407</v>
      </c>
      <c r="B174" s="302" t="s">
        <v>157</v>
      </c>
      <c r="C174" s="339">
        <v>0</v>
      </c>
      <c r="D174" s="339">
        <v>0</v>
      </c>
      <c r="E174" s="259"/>
      <c r="F174" s="274" t="str">
        <f t="shared" si="4"/>
        <v>否</v>
      </c>
      <c r="G174" s="147" t="str">
        <f t="shared" si="5"/>
        <v>项</v>
      </c>
    </row>
    <row r="175" ht="36" customHeight="1" spans="1:7">
      <c r="A175" s="444" t="s">
        <v>408</v>
      </c>
      <c r="B175" s="302" t="s">
        <v>409</v>
      </c>
      <c r="C175" s="339"/>
      <c r="D175" s="339"/>
      <c r="E175" s="259"/>
      <c r="F175" s="274" t="str">
        <f t="shared" si="4"/>
        <v>否</v>
      </c>
      <c r="G175" s="147" t="str">
        <f t="shared" si="5"/>
        <v>项</v>
      </c>
    </row>
    <row r="176" ht="36" customHeight="1" spans="1:7">
      <c r="A176" s="443" t="s">
        <v>410</v>
      </c>
      <c r="B176" s="299" t="s">
        <v>411</v>
      </c>
      <c r="C176" s="336">
        <f>SUM(C177:C182)</f>
        <v>403</v>
      </c>
      <c r="D176" s="336">
        <f>SUM(D177:D182)</f>
        <v>445</v>
      </c>
      <c r="E176" s="259">
        <f>(D176-C176)/C176</f>
        <v>0.1042</v>
      </c>
      <c r="F176" s="274" t="str">
        <f t="shared" si="4"/>
        <v>是</v>
      </c>
      <c r="G176" s="147" t="str">
        <f t="shared" si="5"/>
        <v>款</v>
      </c>
    </row>
    <row r="177" ht="36" customHeight="1" spans="1:7">
      <c r="A177" s="444" t="s">
        <v>412</v>
      </c>
      <c r="B177" s="302" t="s">
        <v>139</v>
      </c>
      <c r="C177" s="417">
        <v>367</v>
      </c>
      <c r="D177" s="417">
        <v>422</v>
      </c>
      <c r="E177" s="259">
        <f>(D177-C177)/C177</f>
        <v>0.1499</v>
      </c>
      <c r="F177" s="274" t="str">
        <f t="shared" si="4"/>
        <v>是</v>
      </c>
      <c r="G177" s="147" t="str">
        <f t="shared" si="5"/>
        <v>项</v>
      </c>
    </row>
    <row r="178" ht="36" customHeight="1" spans="1:7">
      <c r="A178" s="444" t="s">
        <v>413</v>
      </c>
      <c r="B178" s="302" t="s">
        <v>141</v>
      </c>
      <c r="C178" s="339"/>
      <c r="D178" s="339"/>
      <c r="E178" s="259"/>
      <c r="F178" s="274" t="str">
        <f t="shared" si="4"/>
        <v>否</v>
      </c>
      <c r="G178" s="147" t="str">
        <f t="shared" si="5"/>
        <v>项</v>
      </c>
    </row>
    <row r="179" ht="36" customHeight="1" spans="1:7">
      <c r="A179" s="444" t="s">
        <v>414</v>
      </c>
      <c r="B179" s="302" t="s">
        <v>143</v>
      </c>
      <c r="C179" s="339"/>
      <c r="D179" s="339"/>
      <c r="E179" s="259"/>
      <c r="F179" s="274" t="str">
        <f t="shared" si="4"/>
        <v>否</v>
      </c>
      <c r="G179" s="147" t="str">
        <f t="shared" si="5"/>
        <v>项</v>
      </c>
    </row>
    <row r="180" ht="36" customHeight="1" spans="1:7">
      <c r="A180" s="444">
        <v>2012906</v>
      </c>
      <c r="B180" s="302" t="s">
        <v>415</v>
      </c>
      <c r="C180" s="339">
        <v>0</v>
      </c>
      <c r="D180" s="339">
        <v>0</v>
      </c>
      <c r="E180" s="259"/>
      <c r="F180" s="274" t="str">
        <f t="shared" si="4"/>
        <v>否</v>
      </c>
      <c r="G180" s="147" t="str">
        <f t="shared" si="5"/>
        <v>项</v>
      </c>
    </row>
    <row r="181" ht="36" customHeight="1" spans="1:7">
      <c r="A181" s="444" t="s">
        <v>416</v>
      </c>
      <c r="B181" s="302" t="s">
        <v>157</v>
      </c>
      <c r="C181" s="339"/>
      <c r="D181" s="339"/>
      <c r="E181" s="259"/>
      <c r="F181" s="274" t="str">
        <f t="shared" si="4"/>
        <v>否</v>
      </c>
      <c r="G181" s="147" t="str">
        <f t="shared" si="5"/>
        <v>项</v>
      </c>
    </row>
    <row r="182" ht="36" customHeight="1" spans="1:7">
      <c r="A182" s="444" t="s">
        <v>417</v>
      </c>
      <c r="B182" s="302" t="s">
        <v>418</v>
      </c>
      <c r="C182" s="417">
        <v>36</v>
      </c>
      <c r="D182" s="417">
        <v>23</v>
      </c>
      <c r="E182" s="259">
        <f>(D182-C182)/C182</f>
        <v>-0.3611</v>
      </c>
      <c r="F182" s="274" t="str">
        <f t="shared" si="4"/>
        <v>是</v>
      </c>
      <c r="G182" s="147" t="str">
        <f t="shared" si="5"/>
        <v>项</v>
      </c>
    </row>
    <row r="183" ht="36" customHeight="1" spans="1:7">
      <c r="A183" s="443" t="s">
        <v>419</v>
      </c>
      <c r="B183" s="299" t="s">
        <v>420</v>
      </c>
      <c r="C183" s="336">
        <f>SUM(C184:C189)</f>
        <v>1901</v>
      </c>
      <c r="D183" s="336">
        <f>SUM(D184:D189)</f>
        <v>2119</v>
      </c>
      <c r="E183" s="259">
        <f>(D183-C183)/C183</f>
        <v>0.1147</v>
      </c>
      <c r="F183" s="274" t="str">
        <f t="shared" si="4"/>
        <v>是</v>
      </c>
      <c r="G183" s="147" t="str">
        <f t="shared" si="5"/>
        <v>款</v>
      </c>
    </row>
    <row r="184" ht="36" customHeight="1" spans="1:7">
      <c r="A184" s="444" t="s">
        <v>421</v>
      </c>
      <c r="B184" s="302" t="s">
        <v>139</v>
      </c>
      <c r="C184" s="417">
        <v>1846</v>
      </c>
      <c r="D184" s="417">
        <v>1755</v>
      </c>
      <c r="E184" s="259">
        <f>(D184-C184)/C184</f>
        <v>-0.0493</v>
      </c>
      <c r="F184" s="274" t="str">
        <f t="shared" si="4"/>
        <v>是</v>
      </c>
      <c r="G184" s="147" t="str">
        <f t="shared" si="5"/>
        <v>项</v>
      </c>
    </row>
    <row r="185" ht="36" customHeight="1" spans="1:7">
      <c r="A185" s="444" t="s">
        <v>422</v>
      </c>
      <c r="B185" s="302" t="s">
        <v>141</v>
      </c>
      <c r="C185" s="339">
        <v>0</v>
      </c>
      <c r="D185" s="339">
        <v>0</v>
      </c>
      <c r="E185" s="259"/>
      <c r="F185" s="274" t="str">
        <f t="shared" si="4"/>
        <v>否</v>
      </c>
      <c r="G185" s="147" t="str">
        <f t="shared" si="5"/>
        <v>项</v>
      </c>
    </row>
    <row r="186" ht="36" customHeight="1" spans="1:7">
      <c r="A186" s="444" t="s">
        <v>423</v>
      </c>
      <c r="B186" s="302" t="s">
        <v>143</v>
      </c>
      <c r="C186" s="339"/>
      <c r="D186" s="339"/>
      <c r="E186" s="259"/>
      <c r="F186" s="274" t="str">
        <f t="shared" si="4"/>
        <v>否</v>
      </c>
      <c r="G186" s="147" t="str">
        <f t="shared" si="5"/>
        <v>项</v>
      </c>
    </row>
    <row r="187" ht="36" customHeight="1" spans="1:7">
      <c r="A187" s="444" t="s">
        <v>424</v>
      </c>
      <c r="B187" s="302" t="s">
        <v>425</v>
      </c>
      <c r="C187" s="417">
        <v>15</v>
      </c>
      <c r="D187" s="417"/>
      <c r="E187" s="259">
        <f>(D187-C187)/C187</f>
        <v>-1</v>
      </c>
      <c r="F187" s="274" t="str">
        <f t="shared" si="4"/>
        <v>是</v>
      </c>
      <c r="G187" s="147" t="str">
        <f t="shared" si="5"/>
        <v>项</v>
      </c>
    </row>
    <row r="188" ht="36" customHeight="1" spans="1:7">
      <c r="A188" s="444" t="s">
        <v>426</v>
      </c>
      <c r="B188" s="302" t="s">
        <v>157</v>
      </c>
      <c r="C188" s="417">
        <v>40</v>
      </c>
      <c r="D188" s="417">
        <v>54</v>
      </c>
      <c r="E188" s="259">
        <f>(D188-C188)/C188</f>
        <v>0.35</v>
      </c>
      <c r="F188" s="274" t="str">
        <f t="shared" si="4"/>
        <v>是</v>
      </c>
      <c r="G188" s="147" t="str">
        <f t="shared" si="5"/>
        <v>项</v>
      </c>
    </row>
    <row r="189" ht="36" customHeight="1" spans="1:7">
      <c r="A189" s="444" t="s">
        <v>427</v>
      </c>
      <c r="B189" s="302" t="s">
        <v>428</v>
      </c>
      <c r="C189" s="339"/>
      <c r="D189" s="339">
        <v>310</v>
      </c>
      <c r="E189" s="259"/>
      <c r="F189" s="274" t="str">
        <f t="shared" si="4"/>
        <v>否</v>
      </c>
      <c r="G189" s="147" t="str">
        <f t="shared" si="5"/>
        <v>项</v>
      </c>
    </row>
    <row r="190" ht="36" customHeight="1" spans="1:7">
      <c r="A190" s="443" t="s">
        <v>429</v>
      </c>
      <c r="B190" s="299" t="s">
        <v>430</v>
      </c>
      <c r="C190" s="336">
        <f>SUM(C191:C196)</f>
        <v>616</v>
      </c>
      <c r="D190" s="336">
        <f>SUM(D191:D196)</f>
        <v>660</v>
      </c>
      <c r="E190" s="259">
        <f>(D190-C190)/C190</f>
        <v>0.0714</v>
      </c>
      <c r="F190" s="274" t="str">
        <f t="shared" si="4"/>
        <v>是</v>
      </c>
      <c r="G190" s="147" t="str">
        <f t="shared" si="5"/>
        <v>款</v>
      </c>
    </row>
    <row r="191" ht="36" customHeight="1" spans="1:7">
      <c r="A191" s="444" t="s">
        <v>431</v>
      </c>
      <c r="B191" s="302" t="s">
        <v>139</v>
      </c>
      <c r="C191" s="417">
        <v>324</v>
      </c>
      <c r="D191" s="417">
        <v>406</v>
      </c>
      <c r="E191" s="259">
        <f>(D191-C191)/C191</f>
        <v>0.2531</v>
      </c>
      <c r="F191" s="274" t="str">
        <f t="shared" si="4"/>
        <v>是</v>
      </c>
      <c r="G191" s="147" t="str">
        <f t="shared" si="5"/>
        <v>项</v>
      </c>
    </row>
    <row r="192" ht="36" customHeight="1" spans="1:7">
      <c r="A192" s="444" t="s">
        <v>432</v>
      </c>
      <c r="B192" s="302" t="s">
        <v>141</v>
      </c>
      <c r="C192" s="417">
        <v>259</v>
      </c>
      <c r="D192" s="417">
        <v>241</v>
      </c>
      <c r="E192" s="259">
        <f>(D192-C192)/C192</f>
        <v>-0.0695</v>
      </c>
      <c r="F192" s="274" t="str">
        <f t="shared" si="4"/>
        <v>是</v>
      </c>
      <c r="G192" s="147" t="str">
        <f t="shared" si="5"/>
        <v>项</v>
      </c>
    </row>
    <row r="193" ht="36" customHeight="1" spans="1:7">
      <c r="A193" s="444" t="s">
        <v>433</v>
      </c>
      <c r="B193" s="302" t="s">
        <v>143</v>
      </c>
      <c r="C193" s="339"/>
      <c r="D193" s="339"/>
      <c r="E193" s="259"/>
      <c r="F193" s="274" t="str">
        <f t="shared" si="4"/>
        <v>否</v>
      </c>
      <c r="G193" s="147" t="str">
        <f t="shared" si="5"/>
        <v>项</v>
      </c>
    </row>
    <row r="194" ht="36" customHeight="1" spans="1:7">
      <c r="A194" s="444" t="s">
        <v>434</v>
      </c>
      <c r="B194" s="302" t="s">
        <v>435</v>
      </c>
      <c r="C194" s="339">
        <v>0</v>
      </c>
      <c r="D194" s="339">
        <v>0</v>
      </c>
      <c r="E194" s="259"/>
      <c r="F194" s="274" t="str">
        <f t="shared" si="4"/>
        <v>否</v>
      </c>
      <c r="G194" s="147" t="str">
        <f t="shared" si="5"/>
        <v>项</v>
      </c>
    </row>
    <row r="195" ht="36" customHeight="1" spans="1:7">
      <c r="A195" s="444" t="s">
        <v>436</v>
      </c>
      <c r="B195" s="302" t="s">
        <v>157</v>
      </c>
      <c r="C195" s="339"/>
      <c r="D195" s="339"/>
      <c r="E195" s="259"/>
      <c r="F195" s="274" t="str">
        <f t="shared" si="4"/>
        <v>否</v>
      </c>
      <c r="G195" s="147" t="str">
        <f t="shared" si="5"/>
        <v>项</v>
      </c>
    </row>
    <row r="196" ht="36" customHeight="1" spans="1:7">
      <c r="A196" s="444" t="s">
        <v>437</v>
      </c>
      <c r="B196" s="302" t="s">
        <v>438</v>
      </c>
      <c r="C196" s="417">
        <v>33</v>
      </c>
      <c r="D196" s="417">
        <v>13</v>
      </c>
      <c r="E196" s="259">
        <f>(D196-C196)/C196</f>
        <v>-0.6061</v>
      </c>
      <c r="F196" s="274" t="str">
        <f t="shared" ref="F196:F258" si="6">IF(LEN(A196)=3,"是",IF(B196&lt;&gt;"",IF(SUM(C196:C196)&lt;&gt;0,"是","否"),"是"))</f>
        <v>是</v>
      </c>
      <c r="G196" s="147" t="str">
        <f t="shared" ref="G196:G258" si="7">IF(LEN(A196)=3,"类",IF(LEN(A196)=5,"款","项"))</f>
        <v>项</v>
      </c>
    </row>
    <row r="197" ht="36" customHeight="1" spans="1:7">
      <c r="A197" s="443" t="s">
        <v>439</v>
      </c>
      <c r="B197" s="299" t="s">
        <v>440</v>
      </c>
      <c r="C197" s="336">
        <f>SUM(C198:C203)</f>
        <v>315</v>
      </c>
      <c r="D197" s="336">
        <f>SUM(D198:D203)</f>
        <v>564</v>
      </c>
      <c r="E197" s="259">
        <f>(D197-C197)/C197</f>
        <v>0.7905</v>
      </c>
      <c r="F197" s="274" t="str">
        <f t="shared" si="6"/>
        <v>是</v>
      </c>
      <c r="G197" s="147" t="str">
        <f t="shared" si="7"/>
        <v>款</v>
      </c>
    </row>
    <row r="198" ht="36" customHeight="1" spans="1:7">
      <c r="A198" s="444" t="s">
        <v>441</v>
      </c>
      <c r="B198" s="302" t="s">
        <v>139</v>
      </c>
      <c r="C198" s="417">
        <v>315</v>
      </c>
      <c r="D198" s="417">
        <v>257</v>
      </c>
      <c r="E198" s="259">
        <f>(D198-C198)/C198</f>
        <v>-0.1841</v>
      </c>
      <c r="F198" s="274" t="str">
        <f t="shared" si="6"/>
        <v>是</v>
      </c>
      <c r="G198" s="147" t="str">
        <f t="shared" si="7"/>
        <v>项</v>
      </c>
    </row>
    <row r="199" ht="36" customHeight="1" spans="1:7">
      <c r="A199" s="444" t="s">
        <v>442</v>
      </c>
      <c r="B199" s="302" t="s">
        <v>141</v>
      </c>
      <c r="C199" s="417"/>
      <c r="D199" s="417"/>
      <c r="E199" s="259"/>
      <c r="F199" s="274" t="str">
        <f t="shared" si="6"/>
        <v>否</v>
      </c>
      <c r="G199" s="147" t="str">
        <f t="shared" si="7"/>
        <v>项</v>
      </c>
    </row>
    <row r="200" ht="36" customHeight="1" spans="1:7">
      <c r="A200" s="444" t="s">
        <v>443</v>
      </c>
      <c r="B200" s="302" t="s">
        <v>143</v>
      </c>
      <c r="C200" s="339"/>
      <c r="D200" s="339"/>
      <c r="E200" s="259"/>
      <c r="F200" s="274" t="str">
        <f t="shared" si="6"/>
        <v>否</v>
      </c>
      <c r="G200" s="147" t="str">
        <f t="shared" si="7"/>
        <v>项</v>
      </c>
    </row>
    <row r="201" ht="36" customHeight="1" spans="1:7">
      <c r="A201" s="444" t="s">
        <v>444</v>
      </c>
      <c r="B201" s="302" t="s">
        <v>445</v>
      </c>
      <c r="C201" s="339">
        <v>0</v>
      </c>
      <c r="D201" s="339">
        <v>0</v>
      </c>
      <c r="E201" s="259"/>
      <c r="F201" s="274" t="str">
        <f t="shared" si="6"/>
        <v>否</v>
      </c>
      <c r="G201" s="147" t="str">
        <f t="shared" si="7"/>
        <v>项</v>
      </c>
    </row>
    <row r="202" ht="36" customHeight="1" spans="1:7">
      <c r="A202" s="444" t="s">
        <v>446</v>
      </c>
      <c r="B202" s="302" t="s">
        <v>157</v>
      </c>
      <c r="C202" s="339">
        <v>0</v>
      </c>
      <c r="D202" s="339">
        <v>57</v>
      </c>
      <c r="E202" s="259"/>
      <c r="F202" s="274" t="str">
        <f t="shared" si="6"/>
        <v>否</v>
      </c>
      <c r="G202" s="147" t="str">
        <f t="shared" si="7"/>
        <v>项</v>
      </c>
    </row>
    <row r="203" ht="36" customHeight="1" spans="1:7">
      <c r="A203" s="444" t="s">
        <v>447</v>
      </c>
      <c r="B203" s="302" t="s">
        <v>448</v>
      </c>
      <c r="C203" s="339"/>
      <c r="D203" s="339">
        <v>250</v>
      </c>
      <c r="E203" s="259"/>
      <c r="F203" s="274" t="str">
        <f t="shared" si="6"/>
        <v>否</v>
      </c>
      <c r="G203" s="147" t="str">
        <f t="shared" si="7"/>
        <v>项</v>
      </c>
    </row>
    <row r="204" ht="36" customHeight="1" spans="1:7">
      <c r="A204" s="443" t="s">
        <v>449</v>
      </c>
      <c r="B204" s="299" t="s">
        <v>450</v>
      </c>
      <c r="C204" s="336">
        <f>SUM(C205:C211)</f>
        <v>182</v>
      </c>
      <c r="D204" s="336">
        <f>SUM(D205:D211)</f>
        <v>150</v>
      </c>
      <c r="E204" s="259">
        <f>(D204-C204)/C204</f>
        <v>-0.1758</v>
      </c>
      <c r="F204" s="274" t="str">
        <f t="shared" si="6"/>
        <v>是</v>
      </c>
      <c r="G204" s="147" t="str">
        <f t="shared" si="7"/>
        <v>款</v>
      </c>
    </row>
    <row r="205" ht="36" customHeight="1" spans="1:7">
      <c r="A205" s="444" t="s">
        <v>451</v>
      </c>
      <c r="B205" s="302" t="s">
        <v>139</v>
      </c>
      <c r="C205" s="417">
        <v>160</v>
      </c>
      <c r="D205" s="417">
        <v>150</v>
      </c>
      <c r="E205" s="259">
        <f>(D205-C205)/C205</f>
        <v>-0.0625</v>
      </c>
      <c r="F205" s="274" t="str">
        <f t="shared" si="6"/>
        <v>是</v>
      </c>
      <c r="G205" s="147" t="str">
        <f t="shared" si="7"/>
        <v>项</v>
      </c>
    </row>
    <row r="206" ht="36" customHeight="1" spans="1:7">
      <c r="A206" s="444" t="s">
        <v>452</v>
      </c>
      <c r="B206" s="302" t="s">
        <v>141</v>
      </c>
      <c r="C206" s="417">
        <v>15</v>
      </c>
      <c r="D206" s="417"/>
      <c r="E206" s="259">
        <f>(D206-C206)/C206</f>
        <v>-1</v>
      </c>
      <c r="F206" s="274" t="str">
        <f t="shared" si="6"/>
        <v>是</v>
      </c>
      <c r="G206" s="147" t="str">
        <f t="shared" si="7"/>
        <v>项</v>
      </c>
    </row>
    <row r="207" ht="36" customHeight="1" spans="1:7">
      <c r="A207" s="444" t="s">
        <v>453</v>
      </c>
      <c r="B207" s="302" t="s">
        <v>143</v>
      </c>
      <c r="C207" s="339">
        <v>0</v>
      </c>
      <c r="D207" s="339">
        <v>0</v>
      </c>
      <c r="E207" s="259"/>
      <c r="F207" s="274" t="str">
        <f t="shared" si="6"/>
        <v>否</v>
      </c>
      <c r="G207" s="147" t="str">
        <f t="shared" si="7"/>
        <v>项</v>
      </c>
    </row>
    <row r="208" ht="36" customHeight="1" spans="1:7">
      <c r="A208" s="444" t="s">
        <v>454</v>
      </c>
      <c r="B208" s="302" t="s">
        <v>455</v>
      </c>
      <c r="C208" s="339"/>
      <c r="D208" s="339"/>
      <c r="E208" s="259"/>
      <c r="F208" s="274" t="str">
        <f t="shared" si="6"/>
        <v>否</v>
      </c>
      <c r="G208" s="147" t="str">
        <f t="shared" si="7"/>
        <v>项</v>
      </c>
    </row>
    <row r="209" ht="36" customHeight="1" spans="1:7">
      <c r="A209" s="444" t="s">
        <v>456</v>
      </c>
      <c r="B209" s="302" t="s">
        <v>457</v>
      </c>
      <c r="C209" s="339"/>
      <c r="D209" s="339"/>
      <c r="E209" s="259"/>
      <c r="F209" s="274" t="str">
        <f t="shared" si="6"/>
        <v>否</v>
      </c>
      <c r="G209" s="147" t="str">
        <f t="shared" si="7"/>
        <v>项</v>
      </c>
    </row>
    <row r="210" ht="36" customHeight="1" spans="1:7">
      <c r="A210" s="444" t="s">
        <v>458</v>
      </c>
      <c r="B210" s="302" t="s">
        <v>157</v>
      </c>
      <c r="C210" s="339"/>
      <c r="D210" s="339"/>
      <c r="E210" s="259"/>
      <c r="F210" s="274" t="str">
        <f t="shared" si="6"/>
        <v>否</v>
      </c>
      <c r="G210" s="147" t="str">
        <f t="shared" si="7"/>
        <v>项</v>
      </c>
    </row>
    <row r="211" ht="36" customHeight="1" spans="1:7">
      <c r="A211" s="444" t="s">
        <v>459</v>
      </c>
      <c r="B211" s="302" t="s">
        <v>460</v>
      </c>
      <c r="C211" s="339">
        <v>7</v>
      </c>
      <c r="D211" s="339"/>
      <c r="E211" s="259">
        <f>(D211-C211)/C211</f>
        <v>-1</v>
      </c>
      <c r="F211" s="274" t="str">
        <f t="shared" si="6"/>
        <v>是</v>
      </c>
      <c r="G211" s="147" t="str">
        <f t="shared" si="7"/>
        <v>项</v>
      </c>
    </row>
    <row r="212" ht="36" customHeight="1" spans="1:7">
      <c r="A212" s="443" t="s">
        <v>461</v>
      </c>
      <c r="B212" s="299" t="s">
        <v>462</v>
      </c>
      <c r="C212" s="336">
        <f>SUM(C213:C217)</f>
        <v>0</v>
      </c>
      <c r="D212" s="336">
        <f>SUM(D213:D217)</f>
        <v>0</v>
      </c>
      <c r="E212" s="259"/>
      <c r="F212" s="274" t="str">
        <f t="shared" si="6"/>
        <v>否</v>
      </c>
      <c r="G212" s="147" t="str">
        <f t="shared" si="7"/>
        <v>款</v>
      </c>
    </row>
    <row r="213" ht="36" customHeight="1" spans="1:7">
      <c r="A213" s="444" t="s">
        <v>463</v>
      </c>
      <c r="B213" s="302" t="s">
        <v>139</v>
      </c>
      <c r="C213" s="339">
        <v>0</v>
      </c>
      <c r="D213" s="339">
        <v>0</v>
      </c>
      <c r="E213" s="259"/>
      <c r="F213" s="274" t="str">
        <f t="shared" si="6"/>
        <v>否</v>
      </c>
      <c r="G213" s="147" t="str">
        <f t="shared" si="7"/>
        <v>项</v>
      </c>
    </row>
    <row r="214" ht="36" customHeight="1" spans="1:7">
      <c r="A214" s="444" t="s">
        <v>464</v>
      </c>
      <c r="B214" s="302" t="s">
        <v>141</v>
      </c>
      <c r="C214" s="339">
        <v>0</v>
      </c>
      <c r="D214" s="339">
        <v>0</v>
      </c>
      <c r="E214" s="259"/>
      <c r="F214" s="274" t="str">
        <f t="shared" si="6"/>
        <v>否</v>
      </c>
      <c r="G214" s="147" t="str">
        <f t="shared" si="7"/>
        <v>项</v>
      </c>
    </row>
    <row r="215" ht="36" customHeight="1" spans="1:7">
      <c r="A215" s="444" t="s">
        <v>465</v>
      </c>
      <c r="B215" s="302" t="s">
        <v>143</v>
      </c>
      <c r="C215" s="339">
        <v>0</v>
      </c>
      <c r="D215" s="339">
        <v>0</v>
      </c>
      <c r="E215" s="259"/>
      <c r="F215" s="274" t="str">
        <f t="shared" si="6"/>
        <v>否</v>
      </c>
      <c r="G215" s="147" t="str">
        <f t="shared" si="7"/>
        <v>项</v>
      </c>
    </row>
    <row r="216" ht="36" customHeight="1" spans="1:7">
      <c r="A216" s="444" t="s">
        <v>466</v>
      </c>
      <c r="B216" s="302" t="s">
        <v>157</v>
      </c>
      <c r="C216" s="339">
        <v>0</v>
      </c>
      <c r="D216" s="339">
        <v>0</v>
      </c>
      <c r="E216" s="259"/>
      <c r="F216" s="274" t="str">
        <f t="shared" si="6"/>
        <v>否</v>
      </c>
      <c r="G216" s="147" t="str">
        <f t="shared" si="7"/>
        <v>项</v>
      </c>
    </row>
    <row r="217" ht="36" customHeight="1" spans="1:7">
      <c r="A217" s="444" t="s">
        <v>467</v>
      </c>
      <c r="B217" s="302" t="s">
        <v>468</v>
      </c>
      <c r="C217" s="339">
        <v>0</v>
      </c>
      <c r="D217" s="339">
        <v>0</v>
      </c>
      <c r="E217" s="259"/>
      <c r="F217" s="274" t="str">
        <f t="shared" si="6"/>
        <v>否</v>
      </c>
      <c r="G217" s="147" t="str">
        <f t="shared" si="7"/>
        <v>项</v>
      </c>
    </row>
    <row r="218" ht="36" customHeight="1" spans="1:7">
      <c r="A218" s="443" t="s">
        <v>469</v>
      </c>
      <c r="B218" s="299" t="s">
        <v>470</v>
      </c>
      <c r="C218" s="336">
        <f>SUM(C219:C223)</f>
        <v>546</v>
      </c>
      <c r="D218" s="336">
        <f>SUM(D219:D223)</f>
        <v>554</v>
      </c>
      <c r="E218" s="259">
        <f>(D218-C218)/C218</f>
        <v>0.0147</v>
      </c>
      <c r="F218" s="274" t="str">
        <f t="shared" si="6"/>
        <v>是</v>
      </c>
      <c r="G218" s="147" t="str">
        <f t="shared" si="7"/>
        <v>款</v>
      </c>
    </row>
    <row r="219" ht="36" customHeight="1" spans="1:7">
      <c r="A219" s="444" t="s">
        <v>471</v>
      </c>
      <c r="B219" s="302" t="s">
        <v>139</v>
      </c>
      <c r="C219" s="417">
        <v>523</v>
      </c>
      <c r="D219" s="417">
        <v>513</v>
      </c>
      <c r="E219" s="259">
        <f>(D219-C219)/C219</f>
        <v>-0.0191</v>
      </c>
      <c r="F219" s="274" t="str">
        <f t="shared" si="6"/>
        <v>是</v>
      </c>
      <c r="G219" s="147" t="str">
        <f t="shared" si="7"/>
        <v>项</v>
      </c>
    </row>
    <row r="220" ht="36" customHeight="1" spans="1:7">
      <c r="A220" s="444" t="s">
        <v>472</v>
      </c>
      <c r="B220" s="302" t="s">
        <v>141</v>
      </c>
      <c r="C220" s="339"/>
      <c r="D220" s="339"/>
      <c r="E220" s="259"/>
      <c r="F220" s="274" t="str">
        <f t="shared" si="6"/>
        <v>否</v>
      </c>
      <c r="G220" s="147" t="str">
        <f t="shared" si="7"/>
        <v>项</v>
      </c>
    </row>
    <row r="221" ht="36" customHeight="1" spans="1:7">
      <c r="A221" s="444" t="s">
        <v>473</v>
      </c>
      <c r="B221" s="302" t="s">
        <v>143</v>
      </c>
      <c r="C221" s="339">
        <v>0</v>
      </c>
      <c r="D221" s="339">
        <v>0</v>
      </c>
      <c r="E221" s="259"/>
      <c r="F221" s="274" t="str">
        <f t="shared" si="6"/>
        <v>否</v>
      </c>
      <c r="G221" s="147" t="str">
        <f t="shared" si="7"/>
        <v>项</v>
      </c>
    </row>
    <row r="222" ht="36" customHeight="1" spans="1:7">
      <c r="A222" s="444" t="s">
        <v>474</v>
      </c>
      <c r="B222" s="302" t="s">
        <v>157</v>
      </c>
      <c r="C222" s="417">
        <v>19</v>
      </c>
      <c r="D222" s="417">
        <v>41</v>
      </c>
      <c r="E222" s="259">
        <f>(D222-C222)/C222</f>
        <v>1.1579</v>
      </c>
      <c r="F222" s="274" t="str">
        <f t="shared" si="6"/>
        <v>是</v>
      </c>
      <c r="G222" s="147" t="str">
        <f t="shared" si="7"/>
        <v>项</v>
      </c>
    </row>
    <row r="223" ht="36" customHeight="1" spans="1:7">
      <c r="A223" s="444" t="s">
        <v>475</v>
      </c>
      <c r="B223" s="302" t="s">
        <v>476</v>
      </c>
      <c r="C223" s="417">
        <v>4</v>
      </c>
      <c r="D223" s="417"/>
      <c r="E223" s="259">
        <f>(D223-C223)/C223</f>
        <v>-1</v>
      </c>
      <c r="F223" s="274" t="str">
        <f t="shared" si="6"/>
        <v>是</v>
      </c>
      <c r="G223" s="147" t="str">
        <f t="shared" si="7"/>
        <v>项</v>
      </c>
    </row>
    <row r="224" ht="36" customHeight="1" spans="1:7">
      <c r="A224" s="443" t="s">
        <v>477</v>
      </c>
      <c r="B224" s="299" t="s">
        <v>478</v>
      </c>
      <c r="C224" s="336"/>
      <c r="D224" s="336"/>
      <c r="E224" s="259"/>
      <c r="F224" s="274" t="str">
        <f t="shared" si="6"/>
        <v>否</v>
      </c>
      <c r="G224" s="147" t="str">
        <f t="shared" si="7"/>
        <v>款</v>
      </c>
    </row>
    <row r="225" ht="36" customHeight="1" spans="1:7">
      <c r="A225" s="444" t="s">
        <v>479</v>
      </c>
      <c r="B225" s="302" t="s">
        <v>139</v>
      </c>
      <c r="C225" s="339"/>
      <c r="D225" s="339"/>
      <c r="E225" s="259"/>
      <c r="F225" s="274" t="str">
        <f t="shared" si="6"/>
        <v>否</v>
      </c>
      <c r="G225" s="147" t="str">
        <f t="shared" si="7"/>
        <v>项</v>
      </c>
    </row>
    <row r="226" ht="36" customHeight="1" spans="1:7">
      <c r="A226" s="444" t="s">
        <v>480</v>
      </c>
      <c r="B226" s="302" t="s">
        <v>141</v>
      </c>
      <c r="C226" s="339">
        <v>0</v>
      </c>
      <c r="D226" s="339">
        <v>0</v>
      </c>
      <c r="E226" s="259"/>
      <c r="F226" s="274" t="str">
        <f t="shared" si="6"/>
        <v>否</v>
      </c>
      <c r="G226" s="147" t="str">
        <f t="shared" si="7"/>
        <v>项</v>
      </c>
    </row>
    <row r="227" ht="36" customHeight="1" spans="1:7">
      <c r="A227" s="444" t="s">
        <v>481</v>
      </c>
      <c r="B227" s="302" t="s">
        <v>143</v>
      </c>
      <c r="C227" s="339"/>
      <c r="D227" s="339"/>
      <c r="E227" s="259"/>
      <c r="F227" s="274" t="str">
        <f t="shared" si="6"/>
        <v>否</v>
      </c>
      <c r="G227" s="147" t="str">
        <f t="shared" si="7"/>
        <v>项</v>
      </c>
    </row>
    <row r="228" ht="36" customHeight="1" spans="1:7">
      <c r="A228" s="444" t="s">
        <v>482</v>
      </c>
      <c r="B228" s="302" t="s">
        <v>483</v>
      </c>
      <c r="C228" s="339"/>
      <c r="D228" s="339"/>
      <c r="E228" s="259"/>
      <c r="F228" s="274" t="str">
        <f t="shared" si="6"/>
        <v>否</v>
      </c>
      <c r="G228" s="147" t="str">
        <f t="shared" si="7"/>
        <v>项</v>
      </c>
    </row>
    <row r="229" ht="36" customHeight="1" spans="1:7">
      <c r="A229" s="444" t="s">
        <v>484</v>
      </c>
      <c r="B229" s="302" t="s">
        <v>157</v>
      </c>
      <c r="C229" s="339">
        <v>0</v>
      </c>
      <c r="D229" s="339">
        <v>0</v>
      </c>
      <c r="E229" s="259"/>
      <c r="F229" s="274" t="str">
        <f t="shared" si="6"/>
        <v>否</v>
      </c>
      <c r="G229" s="147" t="str">
        <f t="shared" si="7"/>
        <v>项</v>
      </c>
    </row>
    <row r="230" ht="36" customHeight="1" spans="1:7">
      <c r="A230" s="444" t="s">
        <v>485</v>
      </c>
      <c r="B230" s="302" t="s">
        <v>486</v>
      </c>
      <c r="C230" s="339"/>
      <c r="D230" s="339"/>
      <c r="E230" s="259"/>
      <c r="F230" s="274" t="str">
        <f t="shared" si="6"/>
        <v>否</v>
      </c>
      <c r="G230" s="147" t="str">
        <f t="shared" si="7"/>
        <v>项</v>
      </c>
    </row>
    <row r="231" ht="36" customHeight="1" spans="1:7">
      <c r="A231" s="443" t="s">
        <v>487</v>
      </c>
      <c r="B231" s="299" t="s">
        <v>488</v>
      </c>
      <c r="C231" s="336">
        <f>SUM(C232:C245)</f>
        <v>1621</v>
      </c>
      <c r="D231" s="336">
        <f>SUM(D232:D245)</f>
        <v>1576</v>
      </c>
      <c r="E231" s="259">
        <f>(D231-C231)/C231</f>
        <v>-0.0278</v>
      </c>
      <c r="F231" s="274" t="str">
        <f t="shared" si="6"/>
        <v>是</v>
      </c>
      <c r="G231" s="147" t="str">
        <f t="shared" si="7"/>
        <v>款</v>
      </c>
    </row>
    <row r="232" ht="36" customHeight="1" spans="1:7">
      <c r="A232" s="444" t="s">
        <v>489</v>
      </c>
      <c r="B232" s="302" t="s">
        <v>139</v>
      </c>
      <c r="C232" s="417">
        <v>1516</v>
      </c>
      <c r="D232" s="417">
        <v>1471</v>
      </c>
      <c r="E232" s="259">
        <f>(D232-C232)/C232</f>
        <v>-0.0297</v>
      </c>
      <c r="F232" s="274" t="str">
        <f t="shared" si="6"/>
        <v>是</v>
      </c>
      <c r="G232" s="147" t="str">
        <f t="shared" si="7"/>
        <v>项</v>
      </c>
    </row>
    <row r="233" ht="36" customHeight="1" spans="1:7">
      <c r="A233" s="444" t="s">
        <v>490</v>
      </c>
      <c r="B233" s="302" t="s">
        <v>141</v>
      </c>
      <c r="C233" s="339"/>
      <c r="D233" s="339"/>
      <c r="E233" s="259"/>
      <c r="F233" s="274" t="str">
        <f t="shared" si="6"/>
        <v>否</v>
      </c>
      <c r="G233" s="147" t="str">
        <f t="shared" si="7"/>
        <v>项</v>
      </c>
    </row>
    <row r="234" ht="36" customHeight="1" spans="1:7">
      <c r="A234" s="444" t="s">
        <v>491</v>
      </c>
      <c r="B234" s="302" t="s">
        <v>143</v>
      </c>
      <c r="C234" s="339"/>
      <c r="D234" s="339"/>
      <c r="E234" s="259"/>
      <c r="F234" s="274" t="str">
        <f t="shared" si="6"/>
        <v>否</v>
      </c>
      <c r="G234" s="147" t="str">
        <f t="shared" si="7"/>
        <v>项</v>
      </c>
    </row>
    <row r="235" ht="36" customHeight="1" spans="1:7">
      <c r="A235" s="444" t="s">
        <v>492</v>
      </c>
      <c r="B235" s="302" t="s">
        <v>493</v>
      </c>
      <c r="C235" s="339"/>
      <c r="D235" s="339"/>
      <c r="E235" s="259"/>
      <c r="F235" s="274" t="str">
        <f t="shared" si="6"/>
        <v>否</v>
      </c>
      <c r="G235" s="147" t="str">
        <f t="shared" si="7"/>
        <v>项</v>
      </c>
    </row>
    <row r="236" ht="36" customHeight="1" spans="1:7">
      <c r="A236" s="444" t="s">
        <v>494</v>
      </c>
      <c r="B236" s="302" t="s">
        <v>495</v>
      </c>
      <c r="C236" s="339"/>
      <c r="D236" s="339"/>
      <c r="E236" s="259"/>
      <c r="F236" s="274" t="str">
        <f t="shared" si="6"/>
        <v>否</v>
      </c>
      <c r="G236" s="147" t="str">
        <f t="shared" si="7"/>
        <v>项</v>
      </c>
    </row>
    <row r="237" ht="36" customHeight="1" spans="1:7">
      <c r="A237" s="444" t="s">
        <v>496</v>
      </c>
      <c r="B237" s="302" t="s">
        <v>240</v>
      </c>
      <c r="C237" s="339"/>
      <c r="D237" s="339"/>
      <c r="E237" s="259"/>
      <c r="F237" s="274" t="str">
        <f t="shared" si="6"/>
        <v>否</v>
      </c>
      <c r="G237" s="147" t="str">
        <f t="shared" si="7"/>
        <v>项</v>
      </c>
    </row>
    <row r="238" ht="36" customHeight="1" spans="1:7">
      <c r="A238" s="444" t="s">
        <v>497</v>
      </c>
      <c r="B238" s="302" t="s">
        <v>498</v>
      </c>
      <c r="C238" s="339"/>
      <c r="D238" s="339"/>
      <c r="E238" s="259"/>
      <c r="F238" s="274" t="str">
        <f t="shared" si="6"/>
        <v>否</v>
      </c>
      <c r="G238" s="147" t="str">
        <f t="shared" si="7"/>
        <v>项</v>
      </c>
    </row>
    <row r="239" ht="36" customHeight="1" spans="1:7">
      <c r="A239" s="444" t="s">
        <v>499</v>
      </c>
      <c r="B239" s="302" t="s">
        <v>500</v>
      </c>
      <c r="C239" s="339"/>
      <c r="D239" s="339"/>
      <c r="E239" s="259"/>
      <c r="F239" s="274" t="str">
        <f t="shared" si="6"/>
        <v>否</v>
      </c>
      <c r="G239" s="147" t="str">
        <f t="shared" si="7"/>
        <v>项</v>
      </c>
    </row>
    <row r="240" ht="36" customHeight="1" spans="1:7">
      <c r="A240" s="444" t="s">
        <v>501</v>
      </c>
      <c r="B240" s="302" t="s">
        <v>502</v>
      </c>
      <c r="C240" s="339"/>
      <c r="D240" s="339"/>
      <c r="E240" s="259"/>
      <c r="F240" s="274" t="str">
        <f t="shared" si="6"/>
        <v>否</v>
      </c>
      <c r="G240" s="147" t="str">
        <f t="shared" si="7"/>
        <v>项</v>
      </c>
    </row>
    <row r="241" ht="36" customHeight="1" spans="1:7">
      <c r="A241" s="444" t="s">
        <v>503</v>
      </c>
      <c r="B241" s="302" t="s">
        <v>504</v>
      </c>
      <c r="C241" s="339">
        <v>0</v>
      </c>
      <c r="D241" s="339">
        <v>0</v>
      </c>
      <c r="E241" s="259"/>
      <c r="F241" s="274" t="str">
        <f t="shared" si="6"/>
        <v>否</v>
      </c>
      <c r="G241" s="147" t="str">
        <f t="shared" si="7"/>
        <v>项</v>
      </c>
    </row>
    <row r="242" ht="36" customHeight="1" spans="1:7">
      <c r="A242" s="444" t="s">
        <v>505</v>
      </c>
      <c r="B242" s="302" t="s">
        <v>506</v>
      </c>
      <c r="C242" s="339"/>
      <c r="D242" s="339"/>
      <c r="E242" s="259"/>
      <c r="F242" s="274" t="str">
        <f t="shared" si="6"/>
        <v>否</v>
      </c>
      <c r="G242" s="147" t="str">
        <f t="shared" si="7"/>
        <v>项</v>
      </c>
    </row>
    <row r="243" ht="36" customHeight="1" spans="1:7">
      <c r="A243" s="444" t="s">
        <v>507</v>
      </c>
      <c r="B243" s="302" t="s">
        <v>508</v>
      </c>
      <c r="C243" s="339"/>
      <c r="D243" s="339"/>
      <c r="E243" s="259"/>
      <c r="F243" s="274" t="str">
        <f t="shared" si="6"/>
        <v>否</v>
      </c>
      <c r="G243" s="147" t="str">
        <f t="shared" si="7"/>
        <v>项</v>
      </c>
    </row>
    <row r="244" ht="36" customHeight="1" spans="1:7">
      <c r="A244" s="444" t="s">
        <v>509</v>
      </c>
      <c r="B244" s="302" t="s">
        <v>157</v>
      </c>
      <c r="C244" s="339">
        <v>96</v>
      </c>
      <c r="D244" s="339">
        <v>102</v>
      </c>
      <c r="E244" s="259">
        <f>(D244-C244)/C244</f>
        <v>0.0625</v>
      </c>
      <c r="F244" s="274" t="str">
        <f t="shared" si="6"/>
        <v>是</v>
      </c>
      <c r="G244" s="147" t="str">
        <f t="shared" si="7"/>
        <v>项</v>
      </c>
    </row>
    <row r="245" ht="36" customHeight="1" spans="1:7">
      <c r="A245" s="444" t="s">
        <v>510</v>
      </c>
      <c r="B245" s="302" t="s">
        <v>511</v>
      </c>
      <c r="C245" s="417">
        <v>9</v>
      </c>
      <c r="D245" s="417">
        <v>3</v>
      </c>
      <c r="E245" s="259">
        <f>(D245-C245)/C245</f>
        <v>-0.6667</v>
      </c>
      <c r="F245" s="274" t="str">
        <f t="shared" si="6"/>
        <v>是</v>
      </c>
      <c r="G245" s="147" t="str">
        <f t="shared" si="7"/>
        <v>项</v>
      </c>
    </row>
    <row r="246" ht="36" customHeight="1" spans="1:6">
      <c r="A246" s="443">
        <v>20140</v>
      </c>
      <c r="B246" s="299" t="s">
        <v>512</v>
      </c>
      <c r="C246" s="417"/>
      <c r="D246" s="447">
        <f>SUM(D247:D248)</f>
        <v>209</v>
      </c>
      <c r="E246" s="259"/>
      <c r="F246" s="274"/>
    </row>
    <row r="247" ht="36" customHeight="1" spans="1:6">
      <c r="A247" s="444">
        <v>2014001</v>
      </c>
      <c r="B247" s="302" t="s">
        <v>139</v>
      </c>
      <c r="C247" s="417"/>
      <c r="D247" s="417">
        <v>200</v>
      </c>
      <c r="E247" s="259"/>
      <c r="F247" s="274"/>
    </row>
    <row r="248" ht="36" customHeight="1" spans="1:6">
      <c r="A248" s="444">
        <v>2014004</v>
      </c>
      <c r="B248" s="302" t="s">
        <v>513</v>
      </c>
      <c r="C248" s="417"/>
      <c r="D248" s="417">
        <v>9</v>
      </c>
      <c r="E248" s="259"/>
      <c r="F248" s="274"/>
    </row>
    <row r="249" ht="36" customHeight="1" spans="1:7">
      <c r="A249" s="443" t="s">
        <v>514</v>
      </c>
      <c r="B249" s="299" t="s">
        <v>515</v>
      </c>
      <c r="C249" s="336">
        <f>SUM(C250:C251)</f>
        <v>2932</v>
      </c>
      <c r="D249" s="336">
        <f>SUM(D250:D251)</f>
        <v>2077</v>
      </c>
      <c r="E249" s="259">
        <f>(D249-C249)/C249</f>
        <v>-0.2916</v>
      </c>
      <c r="F249" s="274" t="str">
        <f t="shared" ref="F249:F261" si="8">IF(LEN(A249)=3,"是",IF(B249&lt;&gt;"",IF(SUM(C249:C249)&lt;&gt;0,"是","否"),"是"))</f>
        <v>是</v>
      </c>
      <c r="G249" s="147" t="str">
        <f t="shared" ref="G249:G261" si="9">IF(LEN(A249)=3,"类",IF(LEN(A249)=5,"款","项"))</f>
        <v>款</v>
      </c>
    </row>
    <row r="250" ht="36" customHeight="1" spans="1:7">
      <c r="A250" s="444" t="s">
        <v>516</v>
      </c>
      <c r="B250" s="302" t="s">
        <v>517</v>
      </c>
      <c r="C250" s="339"/>
      <c r="D250" s="339"/>
      <c r="E250" s="259"/>
      <c r="F250" s="274" t="str">
        <f t="shared" si="8"/>
        <v>否</v>
      </c>
      <c r="G250" s="147" t="str">
        <f t="shared" si="9"/>
        <v>项</v>
      </c>
    </row>
    <row r="251" ht="36" customHeight="1" spans="1:7">
      <c r="A251" s="444" t="s">
        <v>518</v>
      </c>
      <c r="B251" s="302" t="s">
        <v>519</v>
      </c>
      <c r="C251" s="417">
        <v>2932</v>
      </c>
      <c r="D251" s="417">
        <v>2077</v>
      </c>
      <c r="E251" s="259">
        <f>(D251-C251)/C251</f>
        <v>-0.2916</v>
      </c>
      <c r="F251" s="274" t="str">
        <f t="shared" si="8"/>
        <v>是</v>
      </c>
      <c r="G251" s="147" t="str">
        <f t="shared" si="9"/>
        <v>项</v>
      </c>
    </row>
    <row r="252" ht="36" customHeight="1" spans="1:7">
      <c r="A252" s="443" t="s">
        <v>71</v>
      </c>
      <c r="B252" s="299" t="s">
        <v>72</v>
      </c>
      <c r="C252" s="336"/>
      <c r="D252" s="336"/>
      <c r="E252" s="259"/>
      <c r="F252" s="274" t="str">
        <f t="shared" si="8"/>
        <v>是</v>
      </c>
      <c r="G252" s="147" t="str">
        <f t="shared" si="9"/>
        <v>类</v>
      </c>
    </row>
    <row r="253" ht="36" customHeight="1" spans="1:7">
      <c r="A253" s="443" t="s">
        <v>520</v>
      </c>
      <c r="B253" s="299" t="s">
        <v>521</v>
      </c>
      <c r="C253" s="336">
        <v>0</v>
      </c>
      <c r="D253" s="336">
        <v>0</v>
      </c>
      <c r="E253" s="259"/>
      <c r="F253" s="274" t="str">
        <f t="shared" si="8"/>
        <v>否</v>
      </c>
      <c r="G253" s="147" t="str">
        <f t="shared" si="9"/>
        <v>款</v>
      </c>
    </row>
    <row r="254" ht="36" customHeight="1" spans="1:7">
      <c r="A254" s="443" t="s">
        <v>522</v>
      </c>
      <c r="B254" s="299" t="s">
        <v>523</v>
      </c>
      <c r="C254" s="336">
        <v>0</v>
      </c>
      <c r="D254" s="336">
        <v>0</v>
      </c>
      <c r="E254" s="259"/>
      <c r="F254" s="274" t="str">
        <f t="shared" si="8"/>
        <v>否</v>
      </c>
      <c r="G254" s="147" t="str">
        <f t="shared" si="9"/>
        <v>款</v>
      </c>
    </row>
    <row r="255" ht="36" customHeight="1" spans="1:7">
      <c r="A255" s="443" t="s">
        <v>73</v>
      </c>
      <c r="B255" s="299" t="s">
        <v>74</v>
      </c>
      <c r="C255" s="336">
        <f>SUM(C256+C258+C260+C262+C272)</f>
        <v>0</v>
      </c>
      <c r="D255" s="336">
        <f>SUM(D256+D258+D260+D262+D272)</f>
        <v>300</v>
      </c>
      <c r="E255" s="259"/>
      <c r="F255" s="274" t="str">
        <f t="shared" si="8"/>
        <v>是</v>
      </c>
      <c r="G255" s="147" t="str">
        <f t="shared" si="9"/>
        <v>类</v>
      </c>
    </row>
    <row r="256" ht="36" customHeight="1" spans="1:7">
      <c r="A256" s="307" t="s">
        <v>524</v>
      </c>
      <c r="B256" s="299" t="s">
        <v>525</v>
      </c>
      <c r="C256" s="336">
        <f t="shared" ref="C256:C260" si="10">C257</f>
        <v>0</v>
      </c>
      <c r="D256" s="336">
        <f t="shared" ref="D256:D260" si="11">D257</f>
        <v>0</v>
      </c>
      <c r="E256" s="259"/>
      <c r="F256" s="274" t="str">
        <f t="shared" si="8"/>
        <v>否</v>
      </c>
      <c r="G256" s="147" t="str">
        <f t="shared" si="9"/>
        <v>款</v>
      </c>
    </row>
    <row r="257" ht="36" customHeight="1" spans="1:7">
      <c r="A257" s="304" t="s">
        <v>526</v>
      </c>
      <c r="B257" s="302" t="s">
        <v>527</v>
      </c>
      <c r="C257" s="339">
        <v>0</v>
      </c>
      <c r="D257" s="339">
        <v>0</v>
      </c>
      <c r="E257" s="259"/>
      <c r="F257" s="274" t="str">
        <f t="shared" si="8"/>
        <v>否</v>
      </c>
      <c r="G257" s="147" t="str">
        <f t="shared" si="9"/>
        <v>项</v>
      </c>
    </row>
    <row r="258" ht="36" customHeight="1" spans="1:7">
      <c r="A258" s="307" t="s">
        <v>528</v>
      </c>
      <c r="B258" s="299" t="s">
        <v>529</v>
      </c>
      <c r="C258" s="336">
        <f t="shared" si="10"/>
        <v>0</v>
      </c>
      <c r="D258" s="336">
        <f t="shared" si="11"/>
        <v>0</v>
      </c>
      <c r="E258" s="259"/>
      <c r="F258" s="274" t="str">
        <f t="shared" si="8"/>
        <v>否</v>
      </c>
      <c r="G258" s="147" t="str">
        <f t="shared" si="9"/>
        <v>款</v>
      </c>
    </row>
    <row r="259" ht="36" customHeight="1" spans="1:7">
      <c r="A259" s="304" t="s">
        <v>530</v>
      </c>
      <c r="B259" s="302" t="s">
        <v>531</v>
      </c>
      <c r="C259" s="339">
        <v>0</v>
      </c>
      <c r="D259" s="339">
        <v>0</v>
      </c>
      <c r="E259" s="259"/>
      <c r="F259" s="274" t="str">
        <f t="shared" si="8"/>
        <v>否</v>
      </c>
      <c r="G259" s="147" t="str">
        <f t="shared" si="9"/>
        <v>项</v>
      </c>
    </row>
    <row r="260" ht="36" customHeight="1" spans="1:7">
      <c r="A260" s="307" t="s">
        <v>532</v>
      </c>
      <c r="B260" s="299" t="s">
        <v>533</v>
      </c>
      <c r="C260" s="336">
        <f t="shared" si="10"/>
        <v>0</v>
      </c>
      <c r="D260" s="336">
        <f t="shared" si="11"/>
        <v>0</v>
      </c>
      <c r="E260" s="259"/>
      <c r="F260" s="274" t="str">
        <f t="shared" si="8"/>
        <v>否</v>
      </c>
      <c r="G260" s="147" t="str">
        <f t="shared" si="9"/>
        <v>款</v>
      </c>
    </row>
    <row r="261" ht="36" customHeight="1" spans="1:7">
      <c r="A261" s="304" t="s">
        <v>534</v>
      </c>
      <c r="B261" s="302" t="s">
        <v>535</v>
      </c>
      <c r="C261" s="339">
        <v>0</v>
      </c>
      <c r="D261" s="339">
        <v>0</v>
      </c>
      <c r="E261" s="259"/>
      <c r="F261" s="274" t="str">
        <f t="shared" si="8"/>
        <v>否</v>
      </c>
      <c r="G261" s="147" t="str">
        <f t="shared" si="9"/>
        <v>项</v>
      </c>
    </row>
    <row r="262" ht="36" customHeight="1" spans="1:7">
      <c r="A262" s="443" t="s">
        <v>536</v>
      </c>
      <c r="B262" s="299" t="s">
        <v>537</v>
      </c>
      <c r="C262" s="336">
        <f>SUM(C263:C271)</f>
        <v>0</v>
      </c>
      <c r="D262" s="336">
        <f>SUM(D263:D271)</f>
        <v>248</v>
      </c>
      <c r="E262" s="259"/>
      <c r="F262" s="274" t="str">
        <f t="shared" ref="F262:F324" si="12">IF(LEN(A262)=3,"是",IF(B262&lt;&gt;"",IF(SUM(C262:C262)&lt;&gt;0,"是","否"),"是"))</f>
        <v>否</v>
      </c>
      <c r="G262" s="147" t="str">
        <f t="shared" ref="G262:G324" si="13">IF(LEN(A262)=3,"类",IF(LEN(A262)=5,"款","项"))</f>
        <v>款</v>
      </c>
    </row>
    <row r="263" ht="36" customHeight="1" spans="1:7">
      <c r="A263" s="444" t="s">
        <v>538</v>
      </c>
      <c r="B263" s="302" t="s">
        <v>539</v>
      </c>
      <c r="C263" s="339"/>
      <c r="D263" s="339">
        <v>35</v>
      </c>
      <c r="E263" s="259"/>
      <c r="F263" s="274" t="str">
        <f t="shared" si="12"/>
        <v>否</v>
      </c>
      <c r="G263" s="147" t="str">
        <f t="shared" si="13"/>
        <v>项</v>
      </c>
    </row>
    <row r="264" ht="36" customHeight="1" spans="1:7">
      <c r="A264" s="444" t="s">
        <v>540</v>
      </c>
      <c r="B264" s="302" t="s">
        <v>541</v>
      </c>
      <c r="C264" s="339">
        <v>0</v>
      </c>
      <c r="D264" s="339">
        <v>0</v>
      </c>
      <c r="E264" s="259"/>
      <c r="F264" s="274" t="str">
        <f t="shared" si="12"/>
        <v>否</v>
      </c>
      <c r="G264" s="147" t="str">
        <f t="shared" si="13"/>
        <v>项</v>
      </c>
    </row>
    <row r="265" ht="36" customHeight="1" spans="1:7">
      <c r="A265" s="444" t="s">
        <v>542</v>
      </c>
      <c r="B265" s="302" t="s">
        <v>543</v>
      </c>
      <c r="C265" s="339"/>
      <c r="D265" s="339"/>
      <c r="E265" s="259"/>
      <c r="F265" s="274" t="str">
        <f t="shared" si="12"/>
        <v>否</v>
      </c>
      <c r="G265" s="147" t="str">
        <f t="shared" si="13"/>
        <v>项</v>
      </c>
    </row>
    <row r="266" ht="36" customHeight="1" spans="1:7">
      <c r="A266" s="444" t="s">
        <v>544</v>
      </c>
      <c r="B266" s="302" t="s">
        <v>545</v>
      </c>
      <c r="C266" s="339">
        <v>0</v>
      </c>
      <c r="D266" s="339">
        <v>0</v>
      </c>
      <c r="E266" s="259"/>
      <c r="F266" s="274" t="str">
        <f t="shared" si="12"/>
        <v>否</v>
      </c>
      <c r="G266" s="147" t="str">
        <f t="shared" si="13"/>
        <v>项</v>
      </c>
    </row>
    <row r="267" ht="36" customHeight="1" spans="1:7">
      <c r="A267" s="444" t="s">
        <v>546</v>
      </c>
      <c r="B267" s="302" t="s">
        <v>547</v>
      </c>
      <c r="C267" s="339">
        <v>0</v>
      </c>
      <c r="D267" s="339">
        <v>0</v>
      </c>
      <c r="E267" s="259"/>
      <c r="F267" s="274" t="str">
        <f t="shared" si="12"/>
        <v>否</v>
      </c>
      <c r="G267" s="147" t="str">
        <f t="shared" si="13"/>
        <v>项</v>
      </c>
    </row>
    <row r="268" ht="36" customHeight="1" spans="1:7">
      <c r="A268" s="444" t="s">
        <v>548</v>
      </c>
      <c r="B268" s="302" t="s">
        <v>549</v>
      </c>
      <c r="C268" s="339">
        <v>0</v>
      </c>
      <c r="D268" s="339">
        <v>0</v>
      </c>
      <c r="E268" s="259"/>
      <c r="F268" s="274" t="str">
        <f t="shared" si="12"/>
        <v>否</v>
      </c>
      <c r="G268" s="147" t="str">
        <f t="shared" si="13"/>
        <v>项</v>
      </c>
    </row>
    <row r="269" ht="36" customHeight="1" spans="1:7">
      <c r="A269" s="444" t="s">
        <v>550</v>
      </c>
      <c r="B269" s="302" t="s">
        <v>551</v>
      </c>
      <c r="C269" s="339"/>
      <c r="D269" s="339">
        <v>213</v>
      </c>
      <c r="E269" s="259"/>
      <c r="F269" s="274" t="str">
        <f t="shared" si="12"/>
        <v>否</v>
      </c>
      <c r="G269" s="147" t="str">
        <f t="shared" si="13"/>
        <v>项</v>
      </c>
    </row>
    <row r="270" ht="36" customHeight="1" spans="1:7">
      <c r="A270" s="444" t="s">
        <v>552</v>
      </c>
      <c r="B270" s="302" t="s">
        <v>553</v>
      </c>
      <c r="C270" s="339">
        <v>0</v>
      </c>
      <c r="D270" s="339">
        <v>0</v>
      </c>
      <c r="E270" s="259"/>
      <c r="F270" s="274" t="str">
        <f t="shared" si="12"/>
        <v>否</v>
      </c>
      <c r="G270" s="147" t="str">
        <f t="shared" si="13"/>
        <v>项</v>
      </c>
    </row>
    <row r="271" ht="36" customHeight="1" spans="1:7">
      <c r="A271" s="444" t="s">
        <v>554</v>
      </c>
      <c r="B271" s="302" t="s">
        <v>555</v>
      </c>
      <c r="C271" s="339"/>
      <c r="D271" s="339"/>
      <c r="E271" s="259"/>
      <c r="F271" s="274" t="str">
        <f t="shared" si="12"/>
        <v>否</v>
      </c>
      <c r="G271" s="147" t="str">
        <f t="shared" si="13"/>
        <v>项</v>
      </c>
    </row>
    <row r="272" ht="36" customHeight="1" spans="1:7">
      <c r="A272" s="443" t="s">
        <v>556</v>
      </c>
      <c r="B272" s="299" t="s">
        <v>557</v>
      </c>
      <c r="C272" s="336">
        <f>SUM(C273)</f>
        <v>0</v>
      </c>
      <c r="D272" s="336">
        <f>SUM(D273)</f>
        <v>52</v>
      </c>
      <c r="E272" s="259"/>
      <c r="F272" s="274" t="str">
        <f t="shared" si="12"/>
        <v>否</v>
      </c>
      <c r="G272" s="147" t="str">
        <f t="shared" si="13"/>
        <v>款</v>
      </c>
    </row>
    <row r="273" ht="36" customHeight="1" spans="1:7">
      <c r="A273" s="304" t="s">
        <v>558</v>
      </c>
      <c r="B273" s="302" t="s">
        <v>559</v>
      </c>
      <c r="C273" s="339"/>
      <c r="D273" s="339">
        <v>52</v>
      </c>
      <c r="E273" s="259"/>
      <c r="F273" s="274" t="str">
        <f t="shared" si="12"/>
        <v>否</v>
      </c>
      <c r="G273" s="147" t="str">
        <f t="shared" si="13"/>
        <v>项</v>
      </c>
    </row>
    <row r="274" ht="36" customHeight="1" spans="1:7">
      <c r="A274" s="443" t="s">
        <v>75</v>
      </c>
      <c r="B274" s="299" t="s">
        <v>76</v>
      </c>
      <c r="C274" s="336">
        <f>SUM(C275+C278+C289+C296+C304+C313+C329+C339+C349+C357+C363)</f>
        <v>14973</v>
      </c>
      <c r="D274" s="336">
        <f>SUM(D275+D278+D289+D296+D304+D313+D329+D339+D349+D357+D363)</f>
        <v>16670</v>
      </c>
      <c r="E274" s="259">
        <f>(D274-C274)/C274</f>
        <v>0.1133</v>
      </c>
      <c r="F274" s="274" t="str">
        <f t="shared" si="12"/>
        <v>是</v>
      </c>
      <c r="G274" s="147" t="str">
        <f t="shared" si="13"/>
        <v>类</v>
      </c>
    </row>
    <row r="275" ht="36" customHeight="1" spans="1:7">
      <c r="A275" s="443" t="s">
        <v>560</v>
      </c>
      <c r="B275" s="299" t="s">
        <v>561</v>
      </c>
      <c r="C275" s="336"/>
      <c r="D275" s="336"/>
      <c r="E275" s="259"/>
      <c r="F275" s="274" t="str">
        <f t="shared" si="12"/>
        <v>否</v>
      </c>
      <c r="G275" s="147" t="str">
        <f t="shared" si="13"/>
        <v>款</v>
      </c>
    </row>
    <row r="276" ht="36" customHeight="1" spans="1:7">
      <c r="A276" s="444" t="s">
        <v>562</v>
      </c>
      <c r="B276" s="302" t="s">
        <v>563</v>
      </c>
      <c r="C276" s="339"/>
      <c r="D276" s="339"/>
      <c r="E276" s="259"/>
      <c r="F276" s="274" t="str">
        <f t="shared" si="12"/>
        <v>否</v>
      </c>
      <c r="G276" s="147" t="str">
        <f t="shared" si="13"/>
        <v>项</v>
      </c>
    </row>
    <row r="277" ht="36" customHeight="1" spans="1:7">
      <c r="A277" s="444" t="s">
        <v>564</v>
      </c>
      <c r="B277" s="302" t="s">
        <v>565</v>
      </c>
      <c r="C277" s="339"/>
      <c r="D277" s="339"/>
      <c r="E277" s="259"/>
      <c r="F277" s="274" t="str">
        <f t="shared" si="12"/>
        <v>否</v>
      </c>
      <c r="G277" s="147" t="str">
        <f t="shared" si="13"/>
        <v>项</v>
      </c>
    </row>
    <row r="278" ht="36" customHeight="1" spans="1:7">
      <c r="A278" s="443" t="s">
        <v>566</v>
      </c>
      <c r="B278" s="299" t="s">
        <v>567</v>
      </c>
      <c r="C278" s="336">
        <f>SUM(C279:C288)</f>
        <v>14184</v>
      </c>
      <c r="D278" s="336">
        <f>SUM(D279:D288)</f>
        <v>15875</v>
      </c>
      <c r="E278" s="259">
        <f>(D278-C278)/C278</f>
        <v>0.1192</v>
      </c>
      <c r="F278" s="274" t="str">
        <f t="shared" si="12"/>
        <v>是</v>
      </c>
      <c r="G278" s="147" t="str">
        <f t="shared" si="13"/>
        <v>款</v>
      </c>
    </row>
    <row r="279" ht="36" customHeight="1" spans="1:7">
      <c r="A279" s="444" t="s">
        <v>568</v>
      </c>
      <c r="B279" s="302" t="s">
        <v>139</v>
      </c>
      <c r="C279" s="417">
        <v>12785</v>
      </c>
      <c r="D279" s="417">
        <v>12757</v>
      </c>
      <c r="E279" s="259">
        <f>(D279-C279)/C279</f>
        <v>-0.0022</v>
      </c>
      <c r="F279" s="274" t="str">
        <f t="shared" si="12"/>
        <v>是</v>
      </c>
      <c r="G279" s="147" t="str">
        <f t="shared" si="13"/>
        <v>项</v>
      </c>
    </row>
    <row r="280" ht="36" customHeight="1" spans="1:7">
      <c r="A280" s="444" t="s">
        <v>569</v>
      </c>
      <c r="B280" s="302" t="s">
        <v>141</v>
      </c>
      <c r="C280" s="417">
        <v>19</v>
      </c>
      <c r="D280" s="417">
        <v>550</v>
      </c>
      <c r="E280" s="259">
        <f>(D280-C280)/C280</f>
        <v>27.9474</v>
      </c>
      <c r="F280" s="274" t="str">
        <f t="shared" si="12"/>
        <v>是</v>
      </c>
      <c r="G280" s="147" t="str">
        <f t="shared" si="13"/>
        <v>项</v>
      </c>
    </row>
    <row r="281" ht="36" customHeight="1" spans="1:7">
      <c r="A281" s="444" t="s">
        <v>570</v>
      </c>
      <c r="B281" s="302" t="s">
        <v>143</v>
      </c>
      <c r="C281" s="339">
        <v>0</v>
      </c>
      <c r="D281" s="339">
        <v>0</v>
      </c>
      <c r="E281" s="259"/>
      <c r="F281" s="274" t="str">
        <f t="shared" si="12"/>
        <v>否</v>
      </c>
      <c r="G281" s="147" t="str">
        <f t="shared" si="13"/>
        <v>项</v>
      </c>
    </row>
    <row r="282" ht="36" customHeight="1" spans="1:7">
      <c r="A282" s="444" t="s">
        <v>571</v>
      </c>
      <c r="B282" s="302" t="s">
        <v>240</v>
      </c>
      <c r="C282" s="339"/>
      <c r="D282" s="339"/>
      <c r="E282" s="259"/>
      <c r="F282" s="274" t="str">
        <f t="shared" si="12"/>
        <v>否</v>
      </c>
      <c r="G282" s="147" t="str">
        <f t="shared" si="13"/>
        <v>项</v>
      </c>
    </row>
    <row r="283" ht="36" customHeight="1" spans="1:7">
      <c r="A283" s="444" t="s">
        <v>572</v>
      </c>
      <c r="B283" s="302" t="s">
        <v>573</v>
      </c>
      <c r="C283" s="417">
        <v>600</v>
      </c>
      <c r="D283" s="417">
        <v>2050</v>
      </c>
      <c r="E283" s="259">
        <f>(D283-C283)/C283</f>
        <v>2.4167</v>
      </c>
      <c r="F283" s="274" t="str">
        <f t="shared" si="12"/>
        <v>是</v>
      </c>
      <c r="G283" s="147" t="str">
        <f t="shared" si="13"/>
        <v>项</v>
      </c>
    </row>
    <row r="284" ht="36" customHeight="1" spans="1:7">
      <c r="A284" s="444" t="s">
        <v>574</v>
      </c>
      <c r="B284" s="302" t="s">
        <v>575</v>
      </c>
      <c r="C284" s="417">
        <v>240</v>
      </c>
      <c r="D284" s="417">
        <v>240</v>
      </c>
      <c r="E284" s="259">
        <f>(D284-C284)/C284</f>
        <v>0</v>
      </c>
      <c r="F284" s="274" t="str">
        <f t="shared" si="12"/>
        <v>是</v>
      </c>
      <c r="G284" s="147" t="str">
        <f t="shared" si="13"/>
        <v>项</v>
      </c>
    </row>
    <row r="285" ht="36" customHeight="1" spans="1:7">
      <c r="A285" s="444" t="s">
        <v>576</v>
      </c>
      <c r="B285" s="302" t="s">
        <v>577</v>
      </c>
      <c r="C285" s="339"/>
      <c r="D285" s="339"/>
      <c r="E285" s="259"/>
      <c r="F285" s="274" t="str">
        <f t="shared" si="12"/>
        <v>否</v>
      </c>
      <c r="G285" s="147" t="str">
        <f t="shared" si="13"/>
        <v>项</v>
      </c>
    </row>
    <row r="286" ht="36" customHeight="1" spans="1:7">
      <c r="A286" s="444" t="s">
        <v>578</v>
      </c>
      <c r="B286" s="302" t="s">
        <v>579</v>
      </c>
      <c r="C286" s="339"/>
      <c r="D286" s="339"/>
      <c r="E286" s="259"/>
      <c r="F286" s="274" t="str">
        <f t="shared" si="12"/>
        <v>否</v>
      </c>
      <c r="G286" s="147" t="str">
        <f t="shared" si="13"/>
        <v>项</v>
      </c>
    </row>
    <row r="287" ht="36" customHeight="1" spans="1:7">
      <c r="A287" s="444" t="s">
        <v>580</v>
      </c>
      <c r="B287" s="302" t="s">
        <v>157</v>
      </c>
      <c r="C287" s="339"/>
      <c r="D287" s="339"/>
      <c r="E287" s="259"/>
      <c r="F287" s="274" t="str">
        <f t="shared" si="12"/>
        <v>否</v>
      </c>
      <c r="G287" s="147" t="str">
        <f t="shared" si="13"/>
        <v>项</v>
      </c>
    </row>
    <row r="288" ht="36" customHeight="1" spans="1:7">
      <c r="A288" s="444" t="s">
        <v>581</v>
      </c>
      <c r="B288" s="302" t="s">
        <v>582</v>
      </c>
      <c r="C288" s="417">
        <v>540</v>
      </c>
      <c r="D288" s="417">
        <v>278</v>
      </c>
      <c r="E288" s="259">
        <f>(D288-C288)/C288</f>
        <v>-0.4852</v>
      </c>
      <c r="F288" s="274" t="str">
        <f t="shared" si="12"/>
        <v>是</v>
      </c>
      <c r="G288" s="147" t="str">
        <f t="shared" si="13"/>
        <v>项</v>
      </c>
    </row>
    <row r="289" ht="36" customHeight="1" spans="1:7">
      <c r="A289" s="443" t="s">
        <v>583</v>
      </c>
      <c r="B289" s="299" t="s">
        <v>584</v>
      </c>
      <c r="C289" s="336"/>
      <c r="D289" s="336"/>
      <c r="E289" s="259"/>
      <c r="F289" s="274" t="str">
        <f t="shared" si="12"/>
        <v>否</v>
      </c>
      <c r="G289" s="147" t="str">
        <f t="shared" si="13"/>
        <v>款</v>
      </c>
    </row>
    <row r="290" ht="36" customHeight="1" spans="1:7">
      <c r="A290" s="444" t="s">
        <v>585</v>
      </c>
      <c r="B290" s="302" t="s">
        <v>139</v>
      </c>
      <c r="C290" s="339"/>
      <c r="D290" s="339"/>
      <c r="E290" s="259"/>
      <c r="F290" s="274" t="str">
        <f t="shared" si="12"/>
        <v>否</v>
      </c>
      <c r="G290" s="147" t="str">
        <f t="shared" si="13"/>
        <v>项</v>
      </c>
    </row>
    <row r="291" ht="36" customHeight="1" spans="1:7">
      <c r="A291" s="444" t="s">
        <v>586</v>
      </c>
      <c r="B291" s="302" t="s">
        <v>141</v>
      </c>
      <c r="C291" s="339">
        <v>0</v>
      </c>
      <c r="D291" s="339">
        <v>0</v>
      </c>
      <c r="E291" s="259"/>
      <c r="F291" s="274" t="str">
        <f t="shared" si="12"/>
        <v>否</v>
      </c>
      <c r="G291" s="147" t="str">
        <f t="shared" si="13"/>
        <v>项</v>
      </c>
    </row>
    <row r="292" ht="36" customHeight="1" spans="1:7">
      <c r="A292" s="444" t="s">
        <v>587</v>
      </c>
      <c r="B292" s="302" t="s">
        <v>143</v>
      </c>
      <c r="C292" s="339">
        <v>0</v>
      </c>
      <c r="D292" s="339">
        <v>0</v>
      </c>
      <c r="E292" s="259"/>
      <c r="F292" s="274" t="str">
        <f t="shared" si="12"/>
        <v>否</v>
      </c>
      <c r="G292" s="147" t="str">
        <f t="shared" si="13"/>
        <v>项</v>
      </c>
    </row>
    <row r="293" ht="36" customHeight="1" spans="1:7">
      <c r="A293" s="444" t="s">
        <v>588</v>
      </c>
      <c r="B293" s="302" t="s">
        <v>589</v>
      </c>
      <c r="C293" s="339"/>
      <c r="D293" s="339"/>
      <c r="E293" s="259"/>
      <c r="F293" s="274" t="str">
        <f t="shared" si="12"/>
        <v>否</v>
      </c>
      <c r="G293" s="147" t="str">
        <f t="shared" si="13"/>
        <v>项</v>
      </c>
    </row>
    <row r="294" ht="36" customHeight="1" spans="1:7">
      <c r="A294" s="444" t="s">
        <v>590</v>
      </c>
      <c r="B294" s="302" t="s">
        <v>157</v>
      </c>
      <c r="C294" s="339"/>
      <c r="D294" s="339"/>
      <c r="E294" s="259"/>
      <c r="F294" s="274" t="str">
        <f t="shared" si="12"/>
        <v>否</v>
      </c>
      <c r="G294" s="147" t="str">
        <f t="shared" si="13"/>
        <v>项</v>
      </c>
    </row>
    <row r="295" ht="36" customHeight="1" spans="1:7">
      <c r="A295" s="444" t="s">
        <v>591</v>
      </c>
      <c r="B295" s="302" t="s">
        <v>592</v>
      </c>
      <c r="C295" s="339"/>
      <c r="D295" s="339"/>
      <c r="E295" s="259"/>
      <c r="F295" s="274" t="str">
        <f t="shared" si="12"/>
        <v>否</v>
      </c>
      <c r="G295" s="147" t="str">
        <f t="shared" si="13"/>
        <v>项</v>
      </c>
    </row>
    <row r="296" ht="36" customHeight="1" spans="1:7">
      <c r="A296" s="443" t="s">
        <v>593</v>
      </c>
      <c r="B296" s="299" t="s">
        <v>594</v>
      </c>
      <c r="C296" s="336">
        <f>SUM(C297:C303)</f>
        <v>0</v>
      </c>
      <c r="D296" s="336">
        <f>SUM(D297:D303)</f>
        <v>0</v>
      </c>
      <c r="E296" s="259"/>
      <c r="F296" s="274" t="str">
        <f t="shared" si="12"/>
        <v>否</v>
      </c>
      <c r="G296" s="147" t="str">
        <f t="shared" si="13"/>
        <v>款</v>
      </c>
    </row>
    <row r="297" ht="36" customHeight="1" spans="1:7">
      <c r="A297" s="444" t="s">
        <v>595</v>
      </c>
      <c r="B297" s="302" t="s">
        <v>139</v>
      </c>
      <c r="C297" s="417"/>
      <c r="D297" s="417"/>
      <c r="E297" s="259"/>
      <c r="F297" s="274" t="str">
        <f t="shared" si="12"/>
        <v>否</v>
      </c>
      <c r="G297" s="147" t="str">
        <f t="shared" si="13"/>
        <v>项</v>
      </c>
    </row>
    <row r="298" ht="36" customHeight="1" spans="1:7">
      <c r="A298" s="444" t="s">
        <v>596</v>
      </c>
      <c r="B298" s="302" t="s">
        <v>141</v>
      </c>
      <c r="C298" s="339"/>
      <c r="D298" s="339"/>
      <c r="E298" s="259"/>
      <c r="F298" s="274" t="str">
        <f t="shared" si="12"/>
        <v>否</v>
      </c>
      <c r="G298" s="147" t="str">
        <f t="shared" si="13"/>
        <v>项</v>
      </c>
    </row>
    <row r="299" ht="36" customHeight="1" spans="1:7">
      <c r="A299" s="444" t="s">
        <v>597</v>
      </c>
      <c r="B299" s="302" t="s">
        <v>143</v>
      </c>
      <c r="C299" s="339"/>
      <c r="D299" s="339"/>
      <c r="E299" s="259"/>
      <c r="F299" s="274" t="str">
        <f t="shared" si="12"/>
        <v>否</v>
      </c>
      <c r="G299" s="147" t="str">
        <f t="shared" si="13"/>
        <v>项</v>
      </c>
    </row>
    <row r="300" ht="36" customHeight="1" spans="1:7">
      <c r="A300" s="444" t="s">
        <v>598</v>
      </c>
      <c r="B300" s="302" t="s">
        <v>599</v>
      </c>
      <c r="C300" s="339"/>
      <c r="D300" s="339"/>
      <c r="E300" s="259"/>
      <c r="F300" s="274" t="str">
        <f t="shared" si="12"/>
        <v>否</v>
      </c>
      <c r="G300" s="147" t="str">
        <f t="shared" si="13"/>
        <v>项</v>
      </c>
    </row>
    <row r="301" ht="36" customHeight="1" spans="1:7">
      <c r="A301" s="444" t="s">
        <v>600</v>
      </c>
      <c r="B301" s="302" t="s">
        <v>601</v>
      </c>
      <c r="C301" s="339"/>
      <c r="D301" s="339"/>
      <c r="E301" s="259"/>
      <c r="F301" s="274" t="str">
        <f t="shared" si="12"/>
        <v>否</v>
      </c>
      <c r="G301" s="147" t="str">
        <f t="shared" si="13"/>
        <v>项</v>
      </c>
    </row>
    <row r="302" ht="36" customHeight="1" spans="1:7">
      <c r="A302" s="444" t="s">
        <v>602</v>
      </c>
      <c r="B302" s="302" t="s">
        <v>157</v>
      </c>
      <c r="C302" s="339"/>
      <c r="D302" s="339"/>
      <c r="E302" s="259"/>
      <c r="F302" s="274" t="str">
        <f t="shared" si="12"/>
        <v>否</v>
      </c>
      <c r="G302" s="147" t="str">
        <f t="shared" si="13"/>
        <v>项</v>
      </c>
    </row>
    <row r="303" ht="36" customHeight="1" spans="1:7">
      <c r="A303" s="444" t="s">
        <v>603</v>
      </c>
      <c r="B303" s="302" t="s">
        <v>604</v>
      </c>
      <c r="C303" s="417"/>
      <c r="D303" s="417"/>
      <c r="E303" s="259"/>
      <c r="F303" s="274" t="str">
        <f t="shared" si="12"/>
        <v>否</v>
      </c>
      <c r="G303" s="147" t="str">
        <f t="shared" si="13"/>
        <v>项</v>
      </c>
    </row>
    <row r="304" ht="36" customHeight="1" spans="1:7">
      <c r="A304" s="443" t="s">
        <v>605</v>
      </c>
      <c r="B304" s="299" t="s">
        <v>606</v>
      </c>
      <c r="C304" s="336"/>
      <c r="D304" s="336"/>
      <c r="E304" s="259"/>
      <c r="F304" s="274" t="str">
        <f t="shared" si="12"/>
        <v>否</v>
      </c>
      <c r="G304" s="147" t="str">
        <f t="shared" si="13"/>
        <v>款</v>
      </c>
    </row>
    <row r="305" ht="36" customHeight="1" spans="1:7">
      <c r="A305" s="444" t="s">
        <v>607</v>
      </c>
      <c r="B305" s="302" t="s">
        <v>139</v>
      </c>
      <c r="C305" s="339"/>
      <c r="D305" s="339"/>
      <c r="E305" s="259"/>
      <c r="F305" s="274" t="str">
        <f t="shared" si="12"/>
        <v>否</v>
      </c>
      <c r="G305" s="147" t="str">
        <f t="shared" si="13"/>
        <v>项</v>
      </c>
    </row>
    <row r="306" ht="36" customHeight="1" spans="1:7">
      <c r="A306" s="444" t="s">
        <v>608</v>
      </c>
      <c r="B306" s="302" t="s">
        <v>141</v>
      </c>
      <c r="C306" s="339"/>
      <c r="D306" s="339"/>
      <c r="E306" s="259"/>
      <c r="F306" s="274" t="str">
        <f t="shared" si="12"/>
        <v>否</v>
      </c>
      <c r="G306" s="147" t="str">
        <f t="shared" si="13"/>
        <v>项</v>
      </c>
    </row>
    <row r="307" ht="36" customHeight="1" spans="1:7">
      <c r="A307" s="444" t="s">
        <v>609</v>
      </c>
      <c r="B307" s="302" t="s">
        <v>143</v>
      </c>
      <c r="C307" s="339">
        <v>0</v>
      </c>
      <c r="D307" s="339">
        <v>0</v>
      </c>
      <c r="E307" s="259"/>
      <c r="F307" s="274" t="str">
        <f t="shared" si="12"/>
        <v>否</v>
      </c>
      <c r="G307" s="147" t="str">
        <f t="shared" si="13"/>
        <v>项</v>
      </c>
    </row>
    <row r="308" ht="36" customHeight="1" spans="1:7">
      <c r="A308" s="444" t="s">
        <v>610</v>
      </c>
      <c r="B308" s="302" t="s">
        <v>611</v>
      </c>
      <c r="C308" s="339"/>
      <c r="D308" s="339"/>
      <c r="E308" s="259"/>
      <c r="F308" s="274" t="str">
        <f t="shared" si="12"/>
        <v>否</v>
      </c>
      <c r="G308" s="147" t="str">
        <f t="shared" si="13"/>
        <v>项</v>
      </c>
    </row>
    <row r="309" ht="36" customHeight="1" spans="1:7">
      <c r="A309" s="444" t="s">
        <v>612</v>
      </c>
      <c r="B309" s="302" t="s">
        <v>613</v>
      </c>
      <c r="C309" s="339"/>
      <c r="D309" s="339"/>
      <c r="E309" s="259"/>
      <c r="F309" s="274" t="str">
        <f t="shared" si="12"/>
        <v>否</v>
      </c>
      <c r="G309" s="147" t="str">
        <f t="shared" si="13"/>
        <v>项</v>
      </c>
    </row>
    <row r="310" ht="36" customHeight="1" spans="1:7">
      <c r="A310" s="444" t="s">
        <v>614</v>
      </c>
      <c r="B310" s="302" t="s">
        <v>615</v>
      </c>
      <c r="C310" s="339"/>
      <c r="D310" s="339"/>
      <c r="E310" s="259"/>
      <c r="F310" s="274" t="str">
        <f t="shared" si="12"/>
        <v>否</v>
      </c>
      <c r="G310" s="147" t="str">
        <f t="shared" si="13"/>
        <v>项</v>
      </c>
    </row>
    <row r="311" ht="36" customHeight="1" spans="1:7">
      <c r="A311" s="444" t="s">
        <v>616</v>
      </c>
      <c r="B311" s="302" t="s">
        <v>157</v>
      </c>
      <c r="C311" s="339"/>
      <c r="D311" s="339"/>
      <c r="E311" s="259"/>
      <c r="F311" s="274" t="str">
        <f t="shared" si="12"/>
        <v>否</v>
      </c>
      <c r="G311" s="147" t="str">
        <f t="shared" si="13"/>
        <v>项</v>
      </c>
    </row>
    <row r="312" ht="36" customHeight="1" spans="1:7">
      <c r="A312" s="444" t="s">
        <v>617</v>
      </c>
      <c r="B312" s="302" t="s">
        <v>618</v>
      </c>
      <c r="C312" s="417"/>
      <c r="D312" s="417"/>
      <c r="E312" s="259"/>
      <c r="F312" s="274" t="str">
        <f t="shared" si="12"/>
        <v>否</v>
      </c>
      <c r="G312" s="147" t="str">
        <f t="shared" si="13"/>
        <v>项</v>
      </c>
    </row>
    <row r="313" ht="36" customHeight="1" spans="1:7">
      <c r="A313" s="443" t="s">
        <v>619</v>
      </c>
      <c r="B313" s="299" t="s">
        <v>620</v>
      </c>
      <c r="C313" s="336">
        <f>SUM(C314:C328)</f>
        <v>787</v>
      </c>
      <c r="D313" s="336">
        <f>SUM(D314:D328)</f>
        <v>795</v>
      </c>
      <c r="E313" s="259">
        <f>(D313-C313)/C313</f>
        <v>0.0102</v>
      </c>
      <c r="F313" s="274" t="str">
        <f t="shared" si="12"/>
        <v>是</v>
      </c>
      <c r="G313" s="147" t="str">
        <f t="shared" si="13"/>
        <v>款</v>
      </c>
    </row>
    <row r="314" ht="36" customHeight="1" spans="1:7">
      <c r="A314" s="444" t="s">
        <v>621</v>
      </c>
      <c r="B314" s="302" t="s">
        <v>139</v>
      </c>
      <c r="C314" s="417">
        <v>677</v>
      </c>
      <c r="D314" s="417">
        <v>708</v>
      </c>
      <c r="E314" s="259">
        <f>(D314-C314)/C314</f>
        <v>0.0458</v>
      </c>
      <c r="F314" s="274" t="str">
        <f t="shared" si="12"/>
        <v>是</v>
      </c>
      <c r="G314" s="147" t="str">
        <f t="shared" si="13"/>
        <v>项</v>
      </c>
    </row>
    <row r="315" ht="36" customHeight="1" spans="1:7">
      <c r="A315" s="444" t="s">
        <v>622</v>
      </c>
      <c r="B315" s="302" t="s">
        <v>141</v>
      </c>
      <c r="C315" s="339">
        <v>0</v>
      </c>
      <c r="D315" s="339">
        <v>0</v>
      </c>
      <c r="E315" s="259"/>
      <c r="F315" s="274" t="str">
        <f t="shared" si="12"/>
        <v>否</v>
      </c>
      <c r="G315" s="147" t="str">
        <f t="shared" si="13"/>
        <v>项</v>
      </c>
    </row>
    <row r="316" ht="36" customHeight="1" spans="1:7">
      <c r="A316" s="444" t="s">
        <v>623</v>
      </c>
      <c r="B316" s="302" t="s">
        <v>143</v>
      </c>
      <c r="C316" s="339">
        <v>0</v>
      </c>
      <c r="D316" s="339">
        <v>0</v>
      </c>
      <c r="E316" s="259"/>
      <c r="F316" s="274" t="str">
        <f t="shared" si="12"/>
        <v>否</v>
      </c>
      <c r="G316" s="147" t="str">
        <f t="shared" si="13"/>
        <v>项</v>
      </c>
    </row>
    <row r="317" ht="36" customHeight="1" spans="1:7">
      <c r="A317" s="444" t="s">
        <v>624</v>
      </c>
      <c r="B317" s="302" t="s">
        <v>625</v>
      </c>
      <c r="C317" s="339"/>
      <c r="D317" s="339"/>
      <c r="E317" s="259"/>
      <c r="F317" s="274" t="str">
        <f t="shared" si="12"/>
        <v>否</v>
      </c>
      <c r="G317" s="147" t="str">
        <f t="shared" si="13"/>
        <v>项</v>
      </c>
    </row>
    <row r="318" ht="36" customHeight="1" spans="1:7">
      <c r="A318" s="444" t="s">
        <v>626</v>
      </c>
      <c r="B318" s="302" t="s">
        <v>627</v>
      </c>
      <c r="C318" s="339"/>
      <c r="D318" s="339"/>
      <c r="E318" s="259"/>
      <c r="F318" s="274" t="str">
        <f t="shared" si="12"/>
        <v>否</v>
      </c>
      <c r="G318" s="147" t="str">
        <f t="shared" si="13"/>
        <v>项</v>
      </c>
    </row>
    <row r="319" ht="36" customHeight="1" spans="1:7">
      <c r="A319" s="448" t="s">
        <v>628</v>
      </c>
      <c r="B319" s="302" t="s">
        <v>629</v>
      </c>
      <c r="C319" s="339"/>
      <c r="D319" s="339"/>
      <c r="E319" s="259"/>
      <c r="F319" s="274" t="str">
        <f t="shared" si="12"/>
        <v>否</v>
      </c>
      <c r="G319" s="147" t="str">
        <f t="shared" si="13"/>
        <v>项</v>
      </c>
    </row>
    <row r="320" ht="36" customHeight="1" spans="1:7">
      <c r="A320" s="448" t="s">
        <v>630</v>
      </c>
      <c r="B320" s="302" t="s">
        <v>631</v>
      </c>
      <c r="C320" s="339"/>
      <c r="D320" s="339"/>
      <c r="E320" s="259"/>
      <c r="F320" s="274" t="str">
        <f t="shared" si="12"/>
        <v>否</v>
      </c>
      <c r="G320" s="147" t="str">
        <f t="shared" si="13"/>
        <v>项</v>
      </c>
    </row>
    <row r="321" ht="36" customHeight="1" spans="1:7">
      <c r="A321" s="444" t="s">
        <v>632</v>
      </c>
      <c r="B321" s="302" t="s">
        <v>633</v>
      </c>
      <c r="C321" s="339"/>
      <c r="D321" s="339"/>
      <c r="E321" s="259"/>
      <c r="F321" s="274" t="str">
        <f t="shared" si="12"/>
        <v>否</v>
      </c>
      <c r="G321" s="147" t="str">
        <f t="shared" si="13"/>
        <v>项</v>
      </c>
    </row>
    <row r="322" ht="36" customHeight="1" spans="1:7">
      <c r="A322" s="444" t="s">
        <v>634</v>
      </c>
      <c r="B322" s="302" t="s">
        <v>635</v>
      </c>
      <c r="C322" s="339">
        <v>0</v>
      </c>
      <c r="D322" s="339">
        <v>0</v>
      </c>
      <c r="E322" s="259"/>
      <c r="F322" s="274" t="str">
        <f t="shared" si="12"/>
        <v>否</v>
      </c>
      <c r="G322" s="147" t="str">
        <f t="shared" si="13"/>
        <v>项</v>
      </c>
    </row>
    <row r="323" ht="36" customHeight="1" spans="1:7">
      <c r="A323" s="444" t="s">
        <v>636</v>
      </c>
      <c r="B323" s="302" t="s">
        <v>637</v>
      </c>
      <c r="C323" s="417">
        <v>87</v>
      </c>
      <c r="D323" s="417">
        <v>87</v>
      </c>
      <c r="E323" s="259">
        <f>(D323-C323)/C323</f>
        <v>0</v>
      </c>
      <c r="F323" s="274" t="str">
        <f t="shared" si="12"/>
        <v>是</v>
      </c>
      <c r="G323" s="147" t="str">
        <f t="shared" si="13"/>
        <v>项</v>
      </c>
    </row>
    <row r="324" ht="36" customHeight="1" spans="1:7">
      <c r="A324" s="444" t="s">
        <v>638</v>
      </c>
      <c r="B324" s="302" t="s">
        <v>639</v>
      </c>
      <c r="C324" s="339">
        <v>0</v>
      </c>
      <c r="D324" s="339">
        <v>0</v>
      </c>
      <c r="E324" s="259"/>
      <c r="F324" s="274" t="str">
        <f t="shared" si="12"/>
        <v>否</v>
      </c>
      <c r="G324" s="147" t="str">
        <f t="shared" si="13"/>
        <v>项</v>
      </c>
    </row>
    <row r="325" ht="36" customHeight="1" spans="1:7">
      <c r="A325" s="444" t="s">
        <v>640</v>
      </c>
      <c r="B325" s="302" t="s">
        <v>641</v>
      </c>
      <c r="C325" s="417">
        <v>20</v>
      </c>
      <c r="D325" s="417"/>
      <c r="E325" s="259">
        <f>(D325-C325)/C325</f>
        <v>-1</v>
      </c>
      <c r="F325" s="274" t="str">
        <f t="shared" ref="F325:F386" si="14">IF(LEN(A325)=3,"是",IF(B325&lt;&gt;"",IF(SUM(C325:C325)&lt;&gt;0,"是","否"),"是"))</f>
        <v>是</v>
      </c>
      <c r="G325" s="147" t="str">
        <f t="shared" ref="G325:G386" si="15">IF(LEN(A325)=3,"类",IF(LEN(A325)=5,"款","项"))</f>
        <v>项</v>
      </c>
    </row>
    <row r="326" ht="36" customHeight="1" spans="1:7">
      <c r="A326" s="444" t="s">
        <v>642</v>
      </c>
      <c r="B326" s="302" t="s">
        <v>240</v>
      </c>
      <c r="C326" s="339"/>
      <c r="D326" s="339"/>
      <c r="E326" s="259"/>
      <c r="F326" s="274" t="str">
        <f t="shared" si="14"/>
        <v>否</v>
      </c>
      <c r="G326" s="147" t="str">
        <f t="shared" si="15"/>
        <v>项</v>
      </c>
    </row>
    <row r="327" ht="36" customHeight="1" spans="1:7">
      <c r="A327" s="444" t="s">
        <v>643</v>
      </c>
      <c r="B327" s="302" t="s">
        <v>157</v>
      </c>
      <c r="C327" s="339"/>
      <c r="D327" s="339"/>
      <c r="E327" s="259"/>
      <c r="F327" s="274" t="str">
        <f t="shared" si="14"/>
        <v>否</v>
      </c>
      <c r="G327" s="147" t="str">
        <f t="shared" si="15"/>
        <v>项</v>
      </c>
    </row>
    <row r="328" ht="36" customHeight="1" spans="1:7">
      <c r="A328" s="444" t="s">
        <v>644</v>
      </c>
      <c r="B328" s="302" t="s">
        <v>645</v>
      </c>
      <c r="C328" s="417">
        <v>3</v>
      </c>
      <c r="D328" s="417"/>
      <c r="E328" s="259">
        <f>(D328-C328)/C328</f>
        <v>-1</v>
      </c>
      <c r="F328" s="274" t="str">
        <f t="shared" si="14"/>
        <v>是</v>
      </c>
      <c r="G328" s="147" t="str">
        <f t="shared" si="15"/>
        <v>项</v>
      </c>
    </row>
    <row r="329" ht="36" customHeight="1" spans="1:7">
      <c r="A329" s="443" t="s">
        <v>646</v>
      </c>
      <c r="B329" s="299" t="s">
        <v>647</v>
      </c>
      <c r="C329" s="336"/>
      <c r="D329" s="336"/>
      <c r="E329" s="259"/>
      <c r="F329" s="274" t="str">
        <f t="shared" si="14"/>
        <v>否</v>
      </c>
      <c r="G329" s="147" t="str">
        <f t="shared" si="15"/>
        <v>款</v>
      </c>
    </row>
    <row r="330" ht="36" customHeight="1" spans="1:7">
      <c r="A330" s="444" t="s">
        <v>648</v>
      </c>
      <c r="B330" s="302" t="s">
        <v>139</v>
      </c>
      <c r="C330" s="339"/>
      <c r="D330" s="339"/>
      <c r="E330" s="259"/>
      <c r="F330" s="274" t="str">
        <f t="shared" si="14"/>
        <v>否</v>
      </c>
      <c r="G330" s="147" t="str">
        <f t="shared" si="15"/>
        <v>项</v>
      </c>
    </row>
    <row r="331" ht="36" customHeight="1" spans="1:7">
      <c r="A331" s="444" t="s">
        <v>649</v>
      </c>
      <c r="B331" s="302" t="s">
        <v>141</v>
      </c>
      <c r="C331" s="339">
        <v>0</v>
      </c>
      <c r="D331" s="339">
        <v>0</v>
      </c>
      <c r="E331" s="259"/>
      <c r="F331" s="274" t="str">
        <f t="shared" si="14"/>
        <v>否</v>
      </c>
      <c r="G331" s="147" t="str">
        <f t="shared" si="15"/>
        <v>项</v>
      </c>
    </row>
    <row r="332" ht="36" customHeight="1" spans="1:7">
      <c r="A332" s="444" t="s">
        <v>650</v>
      </c>
      <c r="B332" s="302" t="s">
        <v>143</v>
      </c>
      <c r="C332" s="339">
        <v>0</v>
      </c>
      <c r="D332" s="339">
        <v>0</v>
      </c>
      <c r="E332" s="259"/>
      <c r="F332" s="274" t="str">
        <f t="shared" si="14"/>
        <v>否</v>
      </c>
      <c r="G332" s="147" t="str">
        <f t="shared" si="15"/>
        <v>项</v>
      </c>
    </row>
    <row r="333" ht="36" customHeight="1" spans="1:7">
      <c r="A333" s="444" t="s">
        <v>651</v>
      </c>
      <c r="B333" s="302" t="s">
        <v>652</v>
      </c>
      <c r="C333" s="339"/>
      <c r="D333" s="339"/>
      <c r="E333" s="259"/>
      <c r="F333" s="274" t="str">
        <f t="shared" si="14"/>
        <v>否</v>
      </c>
      <c r="G333" s="147" t="str">
        <f t="shared" si="15"/>
        <v>项</v>
      </c>
    </row>
    <row r="334" ht="36" customHeight="1" spans="1:7">
      <c r="A334" s="444" t="s">
        <v>653</v>
      </c>
      <c r="B334" s="302" t="s">
        <v>654</v>
      </c>
      <c r="C334" s="339"/>
      <c r="D334" s="339"/>
      <c r="E334" s="259"/>
      <c r="F334" s="274" t="str">
        <f t="shared" si="14"/>
        <v>否</v>
      </c>
      <c r="G334" s="147" t="str">
        <f t="shared" si="15"/>
        <v>项</v>
      </c>
    </row>
    <row r="335" ht="36" customHeight="1" spans="1:7">
      <c r="A335" s="444" t="s">
        <v>655</v>
      </c>
      <c r="B335" s="302" t="s">
        <v>656</v>
      </c>
      <c r="C335" s="339"/>
      <c r="D335" s="339"/>
      <c r="E335" s="259"/>
      <c r="F335" s="274" t="str">
        <f t="shared" si="14"/>
        <v>否</v>
      </c>
      <c r="G335" s="147" t="str">
        <f t="shared" si="15"/>
        <v>项</v>
      </c>
    </row>
    <row r="336" ht="36" customHeight="1" spans="1:7">
      <c r="A336" s="444" t="s">
        <v>657</v>
      </c>
      <c r="B336" s="302" t="s">
        <v>240</v>
      </c>
      <c r="C336" s="339"/>
      <c r="D336" s="339"/>
      <c r="E336" s="259"/>
      <c r="F336" s="274" t="str">
        <f t="shared" si="14"/>
        <v>否</v>
      </c>
      <c r="G336" s="147" t="str">
        <f t="shared" si="15"/>
        <v>项</v>
      </c>
    </row>
    <row r="337" ht="36" customHeight="1" spans="1:7">
      <c r="A337" s="444" t="s">
        <v>658</v>
      </c>
      <c r="B337" s="302" t="s">
        <v>157</v>
      </c>
      <c r="C337" s="339">
        <v>0</v>
      </c>
      <c r="D337" s="339">
        <v>0</v>
      </c>
      <c r="E337" s="259"/>
      <c r="F337" s="274" t="str">
        <f t="shared" si="14"/>
        <v>否</v>
      </c>
      <c r="G337" s="147" t="str">
        <f t="shared" si="15"/>
        <v>项</v>
      </c>
    </row>
    <row r="338" ht="36" customHeight="1" spans="1:7">
      <c r="A338" s="444" t="s">
        <v>659</v>
      </c>
      <c r="B338" s="302" t="s">
        <v>660</v>
      </c>
      <c r="C338" s="339"/>
      <c r="D338" s="339"/>
      <c r="E338" s="259"/>
      <c r="F338" s="274" t="str">
        <f t="shared" si="14"/>
        <v>否</v>
      </c>
      <c r="G338" s="147" t="str">
        <f t="shared" si="15"/>
        <v>项</v>
      </c>
    </row>
    <row r="339" ht="36" customHeight="1" spans="1:7">
      <c r="A339" s="443" t="s">
        <v>661</v>
      </c>
      <c r="B339" s="299" t="s">
        <v>662</v>
      </c>
      <c r="C339" s="336"/>
      <c r="D339" s="336"/>
      <c r="E339" s="259"/>
      <c r="F339" s="274" t="str">
        <f t="shared" si="14"/>
        <v>否</v>
      </c>
      <c r="G339" s="147" t="str">
        <f t="shared" si="15"/>
        <v>款</v>
      </c>
    </row>
    <row r="340" ht="36" customHeight="1" spans="1:7">
      <c r="A340" s="444" t="s">
        <v>663</v>
      </c>
      <c r="B340" s="302" t="s">
        <v>139</v>
      </c>
      <c r="C340" s="339"/>
      <c r="D340" s="339"/>
      <c r="E340" s="259"/>
      <c r="F340" s="274" t="str">
        <f t="shared" si="14"/>
        <v>否</v>
      </c>
      <c r="G340" s="147" t="str">
        <f t="shared" si="15"/>
        <v>项</v>
      </c>
    </row>
    <row r="341" ht="36" customHeight="1" spans="1:7">
      <c r="A341" s="444" t="s">
        <v>664</v>
      </c>
      <c r="B341" s="302" t="s">
        <v>141</v>
      </c>
      <c r="C341" s="339">
        <v>0</v>
      </c>
      <c r="D341" s="339">
        <v>0</v>
      </c>
      <c r="E341" s="259"/>
      <c r="F341" s="274" t="str">
        <f t="shared" si="14"/>
        <v>否</v>
      </c>
      <c r="G341" s="147" t="str">
        <f t="shared" si="15"/>
        <v>项</v>
      </c>
    </row>
    <row r="342" ht="36" customHeight="1" spans="1:7">
      <c r="A342" s="444" t="s">
        <v>665</v>
      </c>
      <c r="B342" s="302" t="s">
        <v>143</v>
      </c>
      <c r="C342" s="339">
        <v>0</v>
      </c>
      <c r="D342" s="339">
        <v>0</v>
      </c>
      <c r="E342" s="259"/>
      <c r="F342" s="274" t="str">
        <f t="shared" si="14"/>
        <v>否</v>
      </c>
      <c r="G342" s="147" t="str">
        <f t="shared" si="15"/>
        <v>项</v>
      </c>
    </row>
    <row r="343" ht="36" customHeight="1" spans="1:7">
      <c r="A343" s="444" t="s">
        <v>666</v>
      </c>
      <c r="B343" s="302" t="s">
        <v>667</v>
      </c>
      <c r="C343" s="339"/>
      <c r="D343" s="339"/>
      <c r="E343" s="259"/>
      <c r="F343" s="274" t="str">
        <f t="shared" si="14"/>
        <v>否</v>
      </c>
      <c r="G343" s="147" t="str">
        <f t="shared" si="15"/>
        <v>项</v>
      </c>
    </row>
    <row r="344" ht="36" customHeight="1" spans="1:7">
      <c r="A344" s="444" t="s">
        <v>668</v>
      </c>
      <c r="B344" s="302" t="s">
        <v>669</v>
      </c>
      <c r="C344" s="339"/>
      <c r="D344" s="339"/>
      <c r="E344" s="259"/>
      <c r="F344" s="274" t="str">
        <f t="shared" si="14"/>
        <v>否</v>
      </c>
      <c r="G344" s="147" t="str">
        <f t="shared" si="15"/>
        <v>项</v>
      </c>
    </row>
    <row r="345" ht="36" customHeight="1" spans="1:7">
      <c r="A345" s="444" t="s">
        <v>670</v>
      </c>
      <c r="B345" s="302" t="s">
        <v>671</v>
      </c>
      <c r="C345" s="339"/>
      <c r="D345" s="339"/>
      <c r="E345" s="259"/>
      <c r="F345" s="274" t="str">
        <f t="shared" si="14"/>
        <v>否</v>
      </c>
      <c r="G345" s="147" t="str">
        <f t="shared" si="15"/>
        <v>项</v>
      </c>
    </row>
    <row r="346" ht="36" customHeight="1" spans="1:7">
      <c r="A346" s="444" t="s">
        <v>672</v>
      </c>
      <c r="B346" s="302" t="s">
        <v>240</v>
      </c>
      <c r="C346" s="339"/>
      <c r="D346" s="339"/>
      <c r="E346" s="259"/>
      <c r="F346" s="274" t="str">
        <f t="shared" si="14"/>
        <v>否</v>
      </c>
      <c r="G346" s="147" t="str">
        <f t="shared" si="15"/>
        <v>项</v>
      </c>
    </row>
    <row r="347" ht="36" customHeight="1" spans="1:7">
      <c r="A347" s="444" t="s">
        <v>673</v>
      </c>
      <c r="B347" s="302" t="s">
        <v>157</v>
      </c>
      <c r="C347" s="339">
        <v>0</v>
      </c>
      <c r="D347" s="339">
        <v>0</v>
      </c>
      <c r="E347" s="259"/>
      <c r="F347" s="274" t="str">
        <f t="shared" si="14"/>
        <v>否</v>
      </c>
      <c r="G347" s="147" t="str">
        <f t="shared" si="15"/>
        <v>项</v>
      </c>
    </row>
    <row r="348" ht="36" customHeight="1" spans="1:7">
      <c r="A348" s="444" t="s">
        <v>674</v>
      </c>
      <c r="B348" s="302" t="s">
        <v>675</v>
      </c>
      <c r="C348" s="339"/>
      <c r="D348" s="339"/>
      <c r="E348" s="259"/>
      <c r="F348" s="274" t="str">
        <f t="shared" si="14"/>
        <v>否</v>
      </c>
      <c r="G348" s="147" t="str">
        <f t="shared" si="15"/>
        <v>项</v>
      </c>
    </row>
    <row r="349" ht="36" customHeight="1" spans="1:7">
      <c r="A349" s="443" t="s">
        <v>676</v>
      </c>
      <c r="B349" s="299" t="s">
        <v>677</v>
      </c>
      <c r="C349" s="336"/>
      <c r="D349" s="336"/>
      <c r="E349" s="259"/>
      <c r="F349" s="274" t="str">
        <f t="shared" si="14"/>
        <v>否</v>
      </c>
      <c r="G349" s="147" t="str">
        <f t="shared" si="15"/>
        <v>款</v>
      </c>
    </row>
    <row r="350" ht="36" customHeight="1" spans="1:7">
      <c r="A350" s="444" t="s">
        <v>678</v>
      </c>
      <c r="B350" s="302" t="s">
        <v>139</v>
      </c>
      <c r="C350" s="339"/>
      <c r="D350" s="339"/>
      <c r="E350" s="259"/>
      <c r="F350" s="274" t="str">
        <f t="shared" si="14"/>
        <v>否</v>
      </c>
      <c r="G350" s="147" t="str">
        <f t="shared" si="15"/>
        <v>项</v>
      </c>
    </row>
    <row r="351" ht="36" customHeight="1" spans="1:7">
      <c r="A351" s="444" t="s">
        <v>679</v>
      </c>
      <c r="B351" s="302" t="s">
        <v>141</v>
      </c>
      <c r="C351" s="339">
        <v>0</v>
      </c>
      <c r="D351" s="339">
        <v>0</v>
      </c>
      <c r="E351" s="259"/>
      <c r="F351" s="274" t="str">
        <f t="shared" si="14"/>
        <v>否</v>
      </c>
      <c r="G351" s="147" t="str">
        <f t="shared" si="15"/>
        <v>项</v>
      </c>
    </row>
    <row r="352" ht="36" customHeight="1" spans="1:7">
      <c r="A352" s="444" t="s">
        <v>680</v>
      </c>
      <c r="B352" s="302" t="s">
        <v>143</v>
      </c>
      <c r="C352" s="339">
        <v>0</v>
      </c>
      <c r="D352" s="339">
        <v>0</v>
      </c>
      <c r="E352" s="259"/>
      <c r="F352" s="274" t="str">
        <f t="shared" si="14"/>
        <v>否</v>
      </c>
      <c r="G352" s="147" t="str">
        <f t="shared" si="15"/>
        <v>项</v>
      </c>
    </row>
    <row r="353" ht="36" customHeight="1" spans="1:7">
      <c r="A353" s="444" t="s">
        <v>681</v>
      </c>
      <c r="B353" s="302" t="s">
        <v>682</v>
      </c>
      <c r="C353" s="339">
        <v>0</v>
      </c>
      <c r="D353" s="339">
        <v>0</v>
      </c>
      <c r="E353" s="259"/>
      <c r="F353" s="274" t="str">
        <f t="shared" si="14"/>
        <v>否</v>
      </c>
      <c r="G353" s="147" t="str">
        <f t="shared" si="15"/>
        <v>项</v>
      </c>
    </row>
    <row r="354" ht="36" customHeight="1" spans="1:7">
      <c r="A354" s="444" t="s">
        <v>683</v>
      </c>
      <c r="B354" s="302" t="s">
        <v>684</v>
      </c>
      <c r="C354" s="339">
        <v>0</v>
      </c>
      <c r="D354" s="339">
        <v>0</v>
      </c>
      <c r="E354" s="259"/>
      <c r="F354" s="274" t="str">
        <f t="shared" si="14"/>
        <v>否</v>
      </c>
      <c r="G354" s="147" t="str">
        <f t="shared" si="15"/>
        <v>项</v>
      </c>
    </row>
    <row r="355" ht="36" customHeight="1" spans="1:7">
      <c r="A355" s="444" t="s">
        <v>685</v>
      </c>
      <c r="B355" s="302" t="s">
        <v>157</v>
      </c>
      <c r="C355" s="339"/>
      <c r="D355" s="339"/>
      <c r="E355" s="259"/>
      <c r="F355" s="274" t="str">
        <f t="shared" si="14"/>
        <v>否</v>
      </c>
      <c r="G355" s="147" t="str">
        <f t="shared" si="15"/>
        <v>项</v>
      </c>
    </row>
    <row r="356" ht="36" customHeight="1" spans="1:7">
      <c r="A356" s="444" t="s">
        <v>686</v>
      </c>
      <c r="B356" s="302" t="s">
        <v>687</v>
      </c>
      <c r="C356" s="339">
        <v>0</v>
      </c>
      <c r="D356" s="339">
        <v>0</v>
      </c>
      <c r="E356" s="259"/>
      <c r="F356" s="274" t="str">
        <f t="shared" si="14"/>
        <v>否</v>
      </c>
      <c r="G356" s="147" t="str">
        <f t="shared" si="15"/>
        <v>项</v>
      </c>
    </row>
    <row r="357" ht="36" customHeight="1" spans="1:7">
      <c r="A357" s="443" t="s">
        <v>688</v>
      </c>
      <c r="B357" s="299" t="s">
        <v>689</v>
      </c>
      <c r="C357" s="336">
        <f>SUM(C358:C362)</f>
        <v>0</v>
      </c>
      <c r="D357" s="336">
        <f>SUM(D358:D362)</f>
        <v>0</v>
      </c>
      <c r="E357" s="259"/>
      <c r="F357" s="274" t="str">
        <f t="shared" si="14"/>
        <v>否</v>
      </c>
      <c r="G357" s="147" t="str">
        <f t="shared" si="15"/>
        <v>款</v>
      </c>
    </row>
    <row r="358" ht="36" customHeight="1" spans="1:7">
      <c r="A358" s="444" t="s">
        <v>690</v>
      </c>
      <c r="B358" s="302" t="s">
        <v>139</v>
      </c>
      <c r="C358" s="339">
        <v>0</v>
      </c>
      <c r="D358" s="339">
        <v>0</v>
      </c>
      <c r="E358" s="259"/>
      <c r="F358" s="274" t="str">
        <f t="shared" si="14"/>
        <v>否</v>
      </c>
      <c r="G358" s="147" t="str">
        <f t="shared" si="15"/>
        <v>项</v>
      </c>
    </row>
    <row r="359" ht="36" customHeight="1" spans="1:7">
      <c r="A359" s="444" t="s">
        <v>691</v>
      </c>
      <c r="B359" s="302" t="s">
        <v>141</v>
      </c>
      <c r="C359" s="339">
        <v>0</v>
      </c>
      <c r="D359" s="339">
        <v>0</v>
      </c>
      <c r="E359" s="259"/>
      <c r="F359" s="274" t="str">
        <f t="shared" si="14"/>
        <v>否</v>
      </c>
      <c r="G359" s="147" t="str">
        <f t="shared" si="15"/>
        <v>项</v>
      </c>
    </row>
    <row r="360" ht="36" customHeight="1" spans="1:7">
      <c r="A360" s="444" t="s">
        <v>692</v>
      </c>
      <c r="B360" s="302" t="s">
        <v>240</v>
      </c>
      <c r="C360" s="339">
        <v>0</v>
      </c>
      <c r="D360" s="339">
        <v>0</v>
      </c>
      <c r="E360" s="259"/>
      <c r="F360" s="274" t="str">
        <f t="shared" si="14"/>
        <v>否</v>
      </c>
      <c r="G360" s="147" t="str">
        <f t="shared" si="15"/>
        <v>项</v>
      </c>
    </row>
    <row r="361" ht="36" customHeight="1" spans="1:7">
      <c r="A361" s="444" t="s">
        <v>693</v>
      </c>
      <c r="B361" s="302" t="s">
        <v>694</v>
      </c>
      <c r="C361" s="339">
        <v>0</v>
      </c>
      <c r="D361" s="339">
        <v>0</v>
      </c>
      <c r="E361" s="259"/>
      <c r="F361" s="274" t="str">
        <f t="shared" si="14"/>
        <v>否</v>
      </c>
      <c r="G361" s="147" t="str">
        <f t="shared" si="15"/>
        <v>项</v>
      </c>
    </row>
    <row r="362" ht="36" customHeight="1" spans="1:7">
      <c r="A362" s="444" t="s">
        <v>695</v>
      </c>
      <c r="B362" s="302" t="s">
        <v>696</v>
      </c>
      <c r="C362" s="339">
        <v>0</v>
      </c>
      <c r="D362" s="339">
        <v>0</v>
      </c>
      <c r="E362" s="259"/>
      <c r="F362" s="274" t="str">
        <f t="shared" si="14"/>
        <v>否</v>
      </c>
      <c r="G362" s="147" t="str">
        <f t="shared" si="15"/>
        <v>项</v>
      </c>
    </row>
    <row r="363" ht="36" customHeight="1" spans="1:7">
      <c r="A363" s="443" t="s">
        <v>697</v>
      </c>
      <c r="B363" s="299" t="s">
        <v>698</v>
      </c>
      <c r="C363" s="336">
        <f>SUM(C364:C365)</f>
        <v>2</v>
      </c>
      <c r="D363" s="336">
        <f>SUM(D364:D365)</f>
        <v>0</v>
      </c>
      <c r="E363" s="259">
        <f>(D363-C363)/C363</f>
        <v>-1</v>
      </c>
      <c r="F363" s="274" t="str">
        <f t="shared" si="14"/>
        <v>是</v>
      </c>
      <c r="G363" s="147" t="str">
        <f t="shared" si="15"/>
        <v>款</v>
      </c>
    </row>
    <row r="364" ht="36" customHeight="1" spans="1:7">
      <c r="A364" s="444">
        <v>2049902</v>
      </c>
      <c r="B364" s="302" t="s">
        <v>699</v>
      </c>
      <c r="C364" s="339"/>
      <c r="D364" s="339"/>
      <c r="E364" s="259"/>
      <c r="F364" s="274" t="str">
        <f t="shared" si="14"/>
        <v>否</v>
      </c>
      <c r="G364" s="147" t="str">
        <f t="shared" si="15"/>
        <v>项</v>
      </c>
    </row>
    <row r="365" ht="36" customHeight="1" spans="1:7">
      <c r="A365" s="449" t="s">
        <v>700</v>
      </c>
      <c r="B365" s="302" t="s">
        <v>701</v>
      </c>
      <c r="C365" s="417">
        <v>2</v>
      </c>
      <c r="D365" s="417"/>
      <c r="E365" s="259">
        <f>(D365-C365)/C365</f>
        <v>-1</v>
      </c>
      <c r="F365" s="274" t="str">
        <f t="shared" si="14"/>
        <v>是</v>
      </c>
      <c r="G365" s="147" t="str">
        <f t="shared" si="15"/>
        <v>项</v>
      </c>
    </row>
    <row r="366" ht="36" customHeight="1" spans="1:7">
      <c r="A366" s="443" t="s">
        <v>77</v>
      </c>
      <c r="B366" s="299" t="s">
        <v>78</v>
      </c>
      <c r="C366" s="336">
        <f>SUM(C367+C372+C381+C387+C393+C397+C401+C405+C411+C418)</f>
        <v>145115</v>
      </c>
      <c r="D366" s="336">
        <f>SUM(D367+D372+D381+D387+D393+D397+D401+D405+D411+D418)</f>
        <v>153812</v>
      </c>
      <c r="E366" s="259">
        <f>(D366-C366)/C366</f>
        <v>0.0599</v>
      </c>
      <c r="F366" s="274" t="str">
        <f t="shared" si="14"/>
        <v>是</v>
      </c>
      <c r="G366" s="147" t="str">
        <f t="shared" si="15"/>
        <v>类</v>
      </c>
    </row>
    <row r="367" ht="36" customHeight="1" spans="1:7">
      <c r="A367" s="443" t="s">
        <v>702</v>
      </c>
      <c r="B367" s="299" t="s">
        <v>703</v>
      </c>
      <c r="C367" s="336">
        <f>SUM(C368:C371)</f>
        <v>259</v>
      </c>
      <c r="D367" s="336">
        <f>SUM(D368:D371)</f>
        <v>251</v>
      </c>
      <c r="E367" s="259">
        <f>(D367-C367)/C367</f>
        <v>-0.0309</v>
      </c>
      <c r="F367" s="274" t="str">
        <f t="shared" si="14"/>
        <v>是</v>
      </c>
      <c r="G367" s="147" t="str">
        <f t="shared" si="15"/>
        <v>款</v>
      </c>
    </row>
    <row r="368" ht="36" customHeight="1" spans="1:7">
      <c r="A368" s="444" t="s">
        <v>704</v>
      </c>
      <c r="B368" s="302" t="s">
        <v>139</v>
      </c>
      <c r="C368" s="417">
        <v>259</v>
      </c>
      <c r="D368" s="417">
        <v>251</v>
      </c>
      <c r="E368" s="259">
        <f>(D368-C368)/C368</f>
        <v>-0.0309</v>
      </c>
      <c r="F368" s="274" t="str">
        <f t="shared" si="14"/>
        <v>是</v>
      </c>
      <c r="G368" s="147" t="str">
        <f t="shared" si="15"/>
        <v>项</v>
      </c>
    </row>
    <row r="369" ht="36" customHeight="1" spans="1:7">
      <c r="A369" s="444" t="s">
        <v>705</v>
      </c>
      <c r="B369" s="302" t="s">
        <v>141</v>
      </c>
      <c r="C369" s="339">
        <v>0</v>
      </c>
      <c r="D369" s="339">
        <v>0</v>
      </c>
      <c r="E369" s="259"/>
      <c r="F369" s="274" t="str">
        <f t="shared" si="14"/>
        <v>否</v>
      </c>
      <c r="G369" s="147" t="str">
        <f t="shared" si="15"/>
        <v>项</v>
      </c>
    </row>
    <row r="370" ht="36" customHeight="1" spans="1:7">
      <c r="A370" s="444" t="s">
        <v>706</v>
      </c>
      <c r="B370" s="302" t="s">
        <v>143</v>
      </c>
      <c r="C370" s="339"/>
      <c r="D370" s="339"/>
      <c r="E370" s="259"/>
      <c r="F370" s="274" t="str">
        <f t="shared" si="14"/>
        <v>否</v>
      </c>
      <c r="G370" s="147" t="str">
        <f t="shared" si="15"/>
        <v>项</v>
      </c>
    </row>
    <row r="371" ht="36" customHeight="1" spans="1:7">
      <c r="A371" s="444" t="s">
        <v>707</v>
      </c>
      <c r="B371" s="302" t="s">
        <v>708</v>
      </c>
      <c r="C371" s="339"/>
      <c r="D371" s="339"/>
      <c r="E371" s="259"/>
      <c r="F371" s="274" t="str">
        <f t="shared" si="14"/>
        <v>否</v>
      </c>
      <c r="G371" s="147" t="str">
        <f t="shared" si="15"/>
        <v>项</v>
      </c>
    </row>
    <row r="372" ht="36" customHeight="1" spans="1:7">
      <c r="A372" s="443" t="s">
        <v>709</v>
      </c>
      <c r="B372" s="299" t="s">
        <v>710</v>
      </c>
      <c r="C372" s="336">
        <f>SUM(C373:C380)</f>
        <v>141937</v>
      </c>
      <c r="D372" s="336">
        <f>SUM(D373:D380)</f>
        <v>146767</v>
      </c>
      <c r="E372" s="259">
        <f>(D372-C372)/C372</f>
        <v>0.034</v>
      </c>
      <c r="F372" s="274" t="str">
        <f t="shared" si="14"/>
        <v>是</v>
      </c>
      <c r="G372" s="147" t="str">
        <f t="shared" si="15"/>
        <v>款</v>
      </c>
    </row>
    <row r="373" ht="36" customHeight="1" spans="1:7">
      <c r="A373" s="444" t="s">
        <v>711</v>
      </c>
      <c r="B373" s="302" t="s">
        <v>712</v>
      </c>
      <c r="C373" s="417">
        <v>5868</v>
      </c>
      <c r="D373" s="417">
        <v>9611</v>
      </c>
      <c r="E373" s="259">
        <f>(D373-C373)/C373</f>
        <v>0.6379</v>
      </c>
      <c r="F373" s="274" t="str">
        <f t="shared" si="14"/>
        <v>是</v>
      </c>
      <c r="G373" s="147" t="str">
        <f t="shared" si="15"/>
        <v>项</v>
      </c>
    </row>
    <row r="374" ht="36" customHeight="1" spans="1:7">
      <c r="A374" s="444" t="s">
        <v>713</v>
      </c>
      <c r="B374" s="302" t="s">
        <v>714</v>
      </c>
      <c r="C374" s="417">
        <v>66192</v>
      </c>
      <c r="D374" s="417">
        <v>69048</v>
      </c>
      <c r="E374" s="259">
        <f>(D374-C374)/C374</f>
        <v>0.0431</v>
      </c>
      <c r="F374" s="274" t="str">
        <f t="shared" si="14"/>
        <v>是</v>
      </c>
      <c r="G374" s="147" t="str">
        <f t="shared" si="15"/>
        <v>项</v>
      </c>
    </row>
    <row r="375" ht="36" customHeight="1" spans="1:7">
      <c r="A375" s="444" t="s">
        <v>715</v>
      </c>
      <c r="B375" s="302" t="s">
        <v>716</v>
      </c>
      <c r="C375" s="417">
        <v>43658</v>
      </c>
      <c r="D375" s="417">
        <v>46360</v>
      </c>
      <c r="E375" s="259">
        <f>(D375-C375)/C375</f>
        <v>0.0619</v>
      </c>
      <c r="F375" s="274" t="str">
        <f t="shared" si="14"/>
        <v>是</v>
      </c>
      <c r="G375" s="147" t="str">
        <f t="shared" si="15"/>
        <v>项</v>
      </c>
    </row>
    <row r="376" ht="36" customHeight="1" spans="1:7">
      <c r="A376" s="444" t="s">
        <v>717</v>
      </c>
      <c r="B376" s="302" t="s">
        <v>718</v>
      </c>
      <c r="C376" s="417">
        <v>21399</v>
      </c>
      <c r="D376" s="417">
        <v>21382</v>
      </c>
      <c r="E376" s="259">
        <f>(D376-C376)/C376</f>
        <v>-0.0008</v>
      </c>
      <c r="F376" s="274" t="str">
        <f t="shared" si="14"/>
        <v>是</v>
      </c>
      <c r="G376" s="147" t="str">
        <f t="shared" si="15"/>
        <v>项</v>
      </c>
    </row>
    <row r="377" ht="36" customHeight="1" spans="1:7">
      <c r="A377" s="444" t="s">
        <v>719</v>
      </c>
      <c r="B377" s="302" t="s">
        <v>720</v>
      </c>
      <c r="C377" s="339"/>
      <c r="D377" s="339"/>
      <c r="E377" s="259"/>
      <c r="F377" s="274" t="str">
        <f t="shared" si="14"/>
        <v>否</v>
      </c>
      <c r="G377" s="147" t="str">
        <f t="shared" si="15"/>
        <v>项</v>
      </c>
    </row>
    <row r="378" ht="36" customHeight="1" spans="1:7">
      <c r="A378" s="444" t="s">
        <v>721</v>
      </c>
      <c r="B378" s="302" t="s">
        <v>722</v>
      </c>
      <c r="C378" s="339">
        <v>0</v>
      </c>
      <c r="D378" s="339">
        <v>0</v>
      </c>
      <c r="E378" s="259"/>
      <c r="F378" s="274" t="str">
        <f t="shared" si="14"/>
        <v>否</v>
      </c>
      <c r="G378" s="147" t="str">
        <f t="shared" si="15"/>
        <v>项</v>
      </c>
    </row>
    <row r="379" ht="36" customHeight="1" spans="1:7">
      <c r="A379" s="444" t="s">
        <v>723</v>
      </c>
      <c r="B379" s="302" t="s">
        <v>724</v>
      </c>
      <c r="C379" s="339">
        <v>0</v>
      </c>
      <c r="D379" s="339">
        <v>0</v>
      </c>
      <c r="E379" s="259"/>
      <c r="F379" s="274" t="str">
        <f t="shared" si="14"/>
        <v>否</v>
      </c>
      <c r="G379" s="147" t="str">
        <f t="shared" si="15"/>
        <v>项</v>
      </c>
    </row>
    <row r="380" ht="36" customHeight="1" spans="1:7">
      <c r="A380" s="444" t="s">
        <v>725</v>
      </c>
      <c r="B380" s="302" t="s">
        <v>726</v>
      </c>
      <c r="C380" s="417">
        <v>4820</v>
      </c>
      <c r="D380" s="417">
        <v>366</v>
      </c>
      <c r="E380" s="259">
        <f>(D380-C380)/C380</f>
        <v>-0.9241</v>
      </c>
      <c r="F380" s="274" t="str">
        <f t="shared" si="14"/>
        <v>是</v>
      </c>
      <c r="G380" s="147" t="str">
        <f t="shared" si="15"/>
        <v>项</v>
      </c>
    </row>
    <row r="381" ht="36" customHeight="1" spans="1:7">
      <c r="A381" s="443" t="s">
        <v>727</v>
      </c>
      <c r="B381" s="299" t="s">
        <v>728</v>
      </c>
      <c r="C381" s="336">
        <f>SUM(C382:C386)</f>
        <v>1250</v>
      </c>
      <c r="D381" s="336">
        <f>SUM(D382:D386)</f>
        <v>1307</v>
      </c>
      <c r="E381" s="259">
        <f>(D381-C381)/C381</f>
        <v>0.0456</v>
      </c>
      <c r="F381" s="274" t="str">
        <f t="shared" si="14"/>
        <v>是</v>
      </c>
      <c r="G381" s="147" t="str">
        <f t="shared" si="15"/>
        <v>款</v>
      </c>
    </row>
    <row r="382" ht="36" customHeight="1" spans="1:7">
      <c r="A382" s="444" t="s">
        <v>729</v>
      </c>
      <c r="B382" s="302" t="s">
        <v>730</v>
      </c>
      <c r="C382" s="339">
        <v>0</v>
      </c>
      <c r="D382" s="339">
        <v>0</v>
      </c>
      <c r="E382" s="259"/>
      <c r="F382" s="274" t="str">
        <f t="shared" si="14"/>
        <v>否</v>
      </c>
      <c r="G382" s="147" t="str">
        <f t="shared" si="15"/>
        <v>项</v>
      </c>
    </row>
    <row r="383" ht="36" customHeight="1" spans="1:7">
      <c r="A383" s="444" t="s">
        <v>731</v>
      </c>
      <c r="B383" s="302" t="s">
        <v>732</v>
      </c>
      <c r="C383" s="417">
        <v>1250</v>
      </c>
      <c r="D383" s="417">
        <v>1307</v>
      </c>
      <c r="E383" s="259">
        <f>(D383-C383)/C383</f>
        <v>0.0456</v>
      </c>
      <c r="F383" s="274" t="str">
        <f t="shared" si="14"/>
        <v>是</v>
      </c>
      <c r="G383" s="147" t="str">
        <f t="shared" si="15"/>
        <v>项</v>
      </c>
    </row>
    <row r="384" ht="36" customHeight="1" spans="1:7">
      <c r="A384" s="444" t="s">
        <v>733</v>
      </c>
      <c r="B384" s="302" t="s">
        <v>734</v>
      </c>
      <c r="C384" s="339"/>
      <c r="D384" s="339"/>
      <c r="E384" s="259"/>
      <c r="F384" s="274" t="str">
        <f t="shared" si="14"/>
        <v>否</v>
      </c>
      <c r="G384" s="147" t="str">
        <f t="shared" si="15"/>
        <v>项</v>
      </c>
    </row>
    <row r="385" ht="36" customHeight="1" spans="1:7">
      <c r="A385" s="444" t="s">
        <v>735</v>
      </c>
      <c r="B385" s="302" t="s">
        <v>736</v>
      </c>
      <c r="C385" s="339"/>
      <c r="D385" s="339"/>
      <c r="E385" s="259"/>
      <c r="F385" s="274" t="str">
        <f t="shared" si="14"/>
        <v>否</v>
      </c>
      <c r="G385" s="147" t="str">
        <f t="shared" si="15"/>
        <v>项</v>
      </c>
    </row>
    <row r="386" ht="36" customHeight="1" spans="1:7">
      <c r="A386" s="444" t="s">
        <v>737</v>
      </c>
      <c r="B386" s="302" t="s">
        <v>738</v>
      </c>
      <c r="C386" s="339"/>
      <c r="D386" s="339"/>
      <c r="E386" s="259"/>
      <c r="F386" s="274" t="str">
        <f t="shared" si="14"/>
        <v>否</v>
      </c>
      <c r="G386" s="147" t="str">
        <f t="shared" si="15"/>
        <v>项</v>
      </c>
    </row>
    <row r="387" ht="36" customHeight="1" spans="1:7">
      <c r="A387" s="443" t="s">
        <v>739</v>
      </c>
      <c r="B387" s="299" t="s">
        <v>740</v>
      </c>
      <c r="C387" s="336"/>
      <c r="D387" s="336"/>
      <c r="E387" s="259"/>
      <c r="F387" s="274" t="str">
        <f t="shared" ref="F387:F448" si="16">IF(LEN(A387)=3,"是",IF(B387&lt;&gt;"",IF(SUM(C387:C387)&lt;&gt;0,"是","否"),"是"))</f>
        <v>否</v>
      </c>
      <c r="G387" s="147" t="str">
        <f t="shared" ref="G387:G448" si="17">IF(LEN(A387)=3,"类",IF(LEN(A387)=5,"款","项"))</f>
        <v>款</v>
      </c>
    </row>
    <row r="388" ht="36" customHeight="1" spans="1:7">
      <c r="A388" s="444" t="s">
        <v>741</v>
      </c>
      <c r="B388" s="302" t="s">
        <v>742</v>
      </c>
      <c r="C388" s="339">
        <v>0</v>
      </c>
      <c r="D388" s="339">
        <v>0</v>
      </c>
      <c r="E388" s="259"/>
      <c r="F388" s="274" t="str">
        <f t="shared" si="16"/>
        <v>否</v>
      </c>
      <c r="G388" s="147" t="str">
        <f t="shared" si="17"/>
        <v>项</v>
      </c>
    </row>
    <row r="389" ht="36" customHeight="1" spans="1:7">
      <c r="A389" s="444" t="s">
        <v>743</v>
      </c>
      <c r="B389" s="302" t="s">
        <v>744</v>
      </c>
      <c r="C389" s="339"/>
      <c r="D389" s="339"/>
      <c r="E389" s="259"/>
      <c r="F389" s="274" t="str">
        <f t="shared" si="16"/>
        <v>否</v>
      </c>
      <c r="G389" s="147" t="str">
        <f t="shared" si="17"/>
        <v>项</v>
      </c>
    </row>
    <row r="390" ht="36" customHeight="1" spans="1:7">
      <c r="A390" s="444" t="s">
        <v>745</v>
      </c>
      <c r="B390" s="302" t="s">
        <v>746</v>
      </c>
      <c r="C390" s="339">
        <v>0</v>
      </c>
      <c r="D390" s="339">
        <v>0</v>
      </c>
      <c r="E390" s="259"/>
      <c r="F390" s="274" t="str">
        <f t="shared" si="16"/>
        <v>否</v>
      </c>
      <c r="G390" s="147" t="str">
        <f t="shared" si="17"/>
        <v>项</v>
      </c>
    </row>
    <row r="391" ht="36" customHeight="1" spans="1:7">
      <c r="A391" s="444" t="s">
        <v>747</v>
      </c>
      <c r="B391" s="302" t="s">
        <v>748</v>
      </c>
      <c r="C391" s="339">
        <v>0</v>
      </c>
      <c r="D391" s="339">
        <v>0</v>
      </c>
      <c r="E391" s="259"/>
      <c r="F391" s="274" t="str">
        <f t="shared" si="16"/>
        <v>否</v>
      </c>
      <c r="G391" s="147" t="str">
        <f t="shared" si="17"/>
        <v>项</v>
      </c>
    </row>
    <row r="392" ht="36" customHeight="1" spans="1:7">
      <c r="A392" s="444" t="s">
        <v>749</v>
      </c>
      <c r="B392" s="302" t="s">
        <v>750</v>
      </c>
      <c r="C392" s="339">
        <v>0</v>
      </c>
      <c r="D392" s="339">
        <v>0</v>
      </c>
      <c r="E392" s="259"/>
      <c r="F392" s="274" t="str">
        <f t="shared" si="16"/>
        <v>否</v>
      </c>
      <c r="G392" s="147" t="str">
        <f t="shared" si="17"/>
        <v>项</v>
      </c>
    </row>
    <row r="393" ht="36" customHeight="1" spans="1:7">
      <c r="A393" s="443" t="s">
        <v>751</v>
      </c>
      <c r="B393" s="299" t="s">
        <v>752</v>
      </c>
      <c r="C393" s="336"/>
      <c r="D393" s="336"/>
      <c r="E393" s="259"/>
      <c r="F393" s="274" t="str">
        <f t="shared" si="16"/>
        <v>否</v>
      </c>
      <c r="G393" s="147" t="str">
        <f t="shared" si="17"/>
        <v>款</v>
      </c>
    </row>
    <row r="394" ht="36" customHeight="1" spans="1:7">
      <c r="A394" s="444" t="s">
        <v>753</v>
      </c>
      <c r="B394" s="302" t="s">
        <v>754</v>
      </c>
      <c r="C394" s="339"/>
      <c r="D394" s="339"/>
      <c r="E394" s="259"/>
      <c r="F394" s="274" t="str">
        <f t="shared" si="16"/>
        <v>否</v>
      </c>
      <c r="G394" s="147" t="str">
        <f t="shared" si="17"/>
        <v>项</v>
      </c>
    </row>
    <row r="395" ht="36" customHeight="1" spans="1:7">
      <c r="A395" s="444" t="s">
        <v>755</v>
      </c>
      <c r="B395" s="302" t="s">
        <v>756</v>
      </c>
      <c r="C395" s="339">
        <v>0</v>
      </c>
      <c r="D395" s="339">
        <v>0</v>
      </c>
      <c r="E395" s="259"/>
      <c r="F395" s="274" t="str">
        <f t="shared" si="16"/>
        <v>否</v>
      </c>
      <c r="G395" s="147" t="str">
        <f t="shared" si="17"/>
        <v>项</v>
      </c>
    </row>
    <row r="396" ht="36" customHeight="1" spans="1:7">
      <c r="A396" s="444" t="s">
        <v>757</v>
      </c>
      <c r="B396" s="302" t="s">
        <v>758</v>
      </c>
      <c r="C396" s="339">
        <v>0</v>
      </c>
      <c r="D396" s="339">
        <v>0</v>
      </c>
      <c r="E396" s="259"/>
      <c r="F396" s="274" t="str">
        <f t="shared" si="16"/>
        <v>否</v>
      </c>
      <c r="G396" s="147" t="str">
        <f t="shared" si="17"/>
        <v>项</v>
      </c>
    </row>
    <row r="397" ht="36" customHeight="1" spans="1:7">
      <c r="A397" s="443" t="s">
        <v>759</v>
      </c>
      <c r="B397" s="299" t="s">
        <v>760</v>
      </c>
      <c r="C397" s="336">
        <f>SUM(C398:C400)</f>
        <v>0</v>
      </c>
      <c r="D397" s="336">
        <f>SUM(D398:D400)</f>
        <v>0</v>
      </c>
      <c r="E397" s="259"/>
      <c r="F397" s="274" t="str">
        <f t="shared" si="16"/>
        <v>否</v>
      </c>
      <c r="G397" s="147" t="str">
        <f t="shared" si="17"/>
        <v>款</v>
      </c>
    </row>
    <row r="398" ht="36" customHeight="1" spans="1:7">
      <c r="A398" s="444" t="s">
        <v>761</v>
      </c>
      <c r="B398" s="302" t="s">
        <v>762</v>
      </c>
      <c r="C398" s="339">
        <v>0</v>
      </c>
      <c r="D398" s="339">
        <v>0</v>
      </c>
      <c r="E398" s="259"/>
      <c r="F398" s="274" t="str">
        <f t="shared" si="16"/>
        <v>否</v>
      </c>
      <c r="G398" s="147" t="str">
        <f t="shared" si="17"/>
        <v>项</v>
      </c>
    </row>
    <row r="399" ht="36" customHeight="1" spans="1:7">
      <c r="A399" s="444" t="s">
        <v>763</v>
      </c>
      <c r="B399" s="302" t="s">
        <v>764</v>
      </c>
      <c r="C399" s="339">
        <v>0</v>
      </c>
      <c r="D399" s="339">
        <v>0</v>
      </c>
      <c r="E399" s="259"/>
      <c r="F399" s="274" t="str">
        <f t="shared" si="16"/>
        <v>否</v>
      </c>
      <c r="G399" s="147" t="str">
        <f t="shared" si="17"/>
        <v>项</v>
      </c>
    </row>
    <row r="400" ht="36" customHeight="1" spans="1:7">
      <c r="A400" s="444" t="s">
        <v>765</v>
      </c>
      <c r="B400" s="302" t="s">
        <v>766</v>
      </c>
      <c r="C400" s="339">
        <v>0</v>
      </c>
      <c r="D400" s="339">
        <v>0</v>
      </c>
      <c r="E400" s="259"/>
      <c r="F400" s="274" t="str">
        <f t="shared" si="16"/>
        <v>否</v>
      </c>
      <c r="G400" s="147" t="str">
        <f t="shared" si="17"/>
        <v>项</v>
      </c>
    </row>
    <row r="401" ht="36" customHeight="1" spans="1:7">
      <c r="A401" s="443" t="s">
        <v>767</v>
      </c>
      <c r="B401" s="299" t="s">
        <v>768</v>
      </c>
      <c r="C401" s="336">
        <f>SUM(C402:C404)</f>
        <v>720</v>
      </c>
      <c r="D401" s="336">
        <f>SUM(D402:D404)</f>
        <v>755</v>
      </c>
      <c r="E401" s="259">
        <f>(D401-C401)/C401</f>
        <v>0.0486</v>
      </c>
      <c r="F401" s="274" t="str">
        <f t="shared" si="16"/>
        <v>是</v>
      </c>
      <c r="G401" s="147" t="str">
        <f t="shared" si="17"/>
        <v>款</v>
      </c>
    </row>
    <row r="402" ht="36" customHeight="1" spans="1:7">
      <c r="A402" s="444" t="s">
        <v>769</v>
      </c>
      <c r="B402" s="302" t="s">
        <v>770</v>
      </c>
      <c r="C402" s="417">
        <v>720</v>
      </c>
      <c r="D402" s="417">
        <v>755</v>
      </c>
      <c r="E402" s="259">
        <f>(D402-C402)/C402</f>
        <v>0.0486</v>
      </c>
      <c r="F402" s="274" t="str">
        <f t="shared" si="16"/>
        <v>是</v>
      </c>
      <c r="G402" s="147" t="str">
        <f t="shared" si="17"/>
        <v>项</v>
      </c>
    </row>
    <row r="403" ht="36" customHeight="1" spans="1:7">
      <c r="A403" s="444" t="s">
        <v>771</v>
      </c>
      <c r="B403" s="302" t="s">
        <v>772</v>
      </c>
      <c r="C403" s="339">
        <v>0</v>
      </c>
      <c r="D403" s="339">
        <v>0</v>
      </c>
      <c r="E403" s="259"/>
      <c r="F403" s="274" t="str">
        <f t="shared" si="16"/>
        <v>否</v>
      </c>
      <c r="G403" s="147" t="str">
        <f t="shared" si="17"/>
        <v>项</v>
      </c>
    </row>
    <row r="404" ht="36" customHeight="1" spans="1:7">
      <c r="A404" s="444" t="s">
        <v>773</v>
      </c>
      <c r="B404" s="302" t="s">
        <v>774</v>
      </c>
      <c r="C404" s="339">
        <v>0</v>
      </c>
      <c r="D404" s="339">
        <v>0</v>
      </c>
      <c r="E404" s="259"/>
      <c r="F404" s="274" t="str">
        <f t="shared" si="16"/>
        <v>否</v>
      </c>
      <c r="G404" s="147" t="str">
        <f t="shared" si="17"/>
        <v>项</v>
      </c>
    </row>
    <row r="405" ht="36" customHeight="1" spans="1:7">
      <c r="A405" s="443" t="s">
        <v>775</v>
      </c>
      <c r="B405" s="299" t="s">
        <v>776</v>
      </c>
      <c r="C405" s="336">
        <f>SUM(C406:C410)</f>
        <v>794</v>
      </c>
      <c r="D405" s="336">
        <f>SUM(D406:D410)</f>
        <v>739</v>
      </c>
      <c r="E405" s="259">
        <f>(D405-C405)/C405</f>
        <v>-0.0693</v>
      </c>
      <c r="F405" s="274" t="str">
        <f t="shared" si="16"/>
        <v>是</v>
      </c>
      <c r="G405" s="147" t="str">
        <f t="shared" si="17"/>
        <v>款</v>
      </c>
    </row>
    <row r="406" ht="36" customHeight="1" spans="1:7">
      <c r="A406" s="444" t="s">
        <v>777</v>
      </c>
      <c r="B406" s="302" t="s">
        <v>778</v>
      </c>
      <c r="C406" s="417">
        <v>410</v>
      </c>
      <c r="D406" s="417">
        <v>376</v>
      </c>
      <c r="E406" s="259">
        <f>(D406-C406)/C406</f>
        <v>-0.0829</v>
      </c>
      <c r="F406" s="274" t="str">
        <f t="shared" si="16"/>
        <v>是</v>
      </c>
      <c r="G406" s="147" t="str">
        <f t="shared" si="17"/>
        <v>项</v>
      </c>
    </row>
    <row r="407" ht="36" customHeight="1" spans="1:7">
      <c r="A407" s="444" t="s">
        <v>779</v>
      </c>
      <c r="B407" s="302" t="s">
        <v>780</v>
      </c>
      <c r="C407" s="417">
        <v>384</v>
      </c>
      <c r="D407" s="417">
        <v>363</v>
      </c>
      <c r="E407" s="259">
        <f>(D407-C407)/C407</f>
        <v>-0.0547</v>
      </c>
      <c r="F407" s="274" t="str">
        <f t="shared" si="16"/>
        <v>是</v>
      </c>
      <c r="G407" s="147" t="str">
        <f t="shared" si="17"/>
        <v>项</v>
      </c>
    </row>
    <row r="408" ht="36" customHeight="1" spans="1:7">
      <c r="A408" s="444" t="s">
        <v>781</v>
      </c>
      <c r="B408" s="302" t="s">
        <v>782</v>
      </c>
      <c r="C408" s="339"/>
      <c r="D408" s="339"/>
      <c r="E408" s="259"/>
      <c r="F408" s="274" t="str">
        <f t="shared" si="16"/>
        <v>否</v>
      </c>
      <c r="G408" s="147" t="str">
        <f t="shared" si="17"/>
        <v>项</v>
      </c>
    </row>
    <row r="409" ht="36" customHeight="1" spans="1:7">
      <c r="A409" s="444" t="s">
        <v>783</v>
      </c>
      <c r="B409" s="302" t="s">
        <v>784</v>
      </c>
      <c r="C409" s="339">
        <v>0</v>
      </c>
      <c r="D409" s="339">
        <v>0</v>
      </c>
      <c r="E409" s="259"/>
      <c r="F409" s="274" t="str">
        <f t="shared" si="16"/>
        <v>否</v>
      </c>
      <c r="G409" s="147" t="str">
        <f t="shared" si="17"/>
        <v>项</v>
      </c>
    </row>
    <row r="410" ht="36" customHeight="1" spans="1:7">
      <c r="A410" s="444" t="s">
        <v>785</v>
      </c>
      <c r="B410" s="302" t="s">
        <v>786</v>
      </c>
      <c r="C410" s="339">
        <v>0</v>
      </c>
      <c r="D410" s="339">
        <v>0</v>
      </c>
      <c r="E410" s="259"/>
      <c r="F410" s="274" t="str">
        <f t="shared" si="16"/>
        <v>否</v>
      </c>
      <c r="G410" s="147" t="str">
        <f t="shared" si="17"/>
        <v>项</v>
      </c>
    </row>
    <row r="411" ht="36" customHeight="1" spans="1:7">
      <c r="A411" s="443" t="s">
        <v>787</v>
      </c>
      <c r="B411" s="299" t="s">
        <v>788</v>
      </c>
      <c r="C411" s="336">
        <f>SUM(C412:C417)</f>
        <v>0</v>
      </c>
      <c r="D411" s="336">
        <f>SUM(D412:D417)</f>
        <v>3500</v>
      </c>
      <c r="E411" s="259"/>
      <c r="F411" s="274" t="str">
        <f t="shared" si="16"/>
        <v>否</v>
      </c>
      <c r="G411" s="147" t="str">
        <f t="shared" si="17"/>
        <v>款</v>
      </c>
    </row>
    <row r="412" s="433" customFormat="1" ht="36" customHeight="1" spans="1:7">
      <c r="A412" s="444" t="s">
        <v>789</v>
      </c>
      <c r="B412" s="302" t="s">
        <v>790</v>
      </c>
      <c r="C412" s="339">
        <v>0</v>
      </c>
      <c r="D412" s="339">
        <v>0</v>
      </c>
      <c r="E412" s="259"/>
      <c r="F412" s="274" t="str">
        <f t="shared" si="16"/>
        <v>否</v>
      </c>
      <c r="G412" s="147" t="str">
        <f t="shared" si="17"/>
        <v>项</v>
      </c>
    </row>
    <row r="413" ht="36" customHeight="1" spans="1:7">
      <c r="A413" s="444" t="s">
        <v>791</v>
      </c>
      <c r="B413" s="302" t="s">
        <v>792</v>
      </c>
      <c r="C413" s="339">
        <v>0</v>
      </c>
      <c r="D413" s="339">
        <v>0</v>
      </c>
      <c r="E413" s="259"/>
      <c r="F413" s="274" t="str">
        <f t="shared" si="16"/>
        <v>否</v>
      </c>
      <c r="G413" s="147" t="str">
        <f t="shared" si="17"/>
        <v>项</v>
      </c>
    </row>
    <row r="414" ht="36" customHeight="1" spans="1:7">
      <c r="A414" s="444" t="s">
        <v>793</v>
      </c>
      <c r="B414" s="302" t="s">
        <v>794</v>
      </c>
      <c r="C414" s="339">
        <v>0</v>
      </c>
      <c r="D414" s="339">
        <v>0</v>
      </c>
      <c r="E414" s="259"/>
      <c r="F414" s="274" t="str">
        <f t="shared" si="16"/>
        <v>否</v>
      </c>
      <c r="G414" s="147" t="str">
        <f t="shared" si="17"/>
        <v>项</v>
      </c>
    </row>
    <row r="415" s="433" customFormat="1" ht="36" customHeight="1" spans="1:7">
      <c r="A415" s="444" t="s">
        <v>795</v>
      </c>
      <c r="B415" s="302" t="s">
        <v>796</v>
      </c>
      <c r="C415" s="339">
        <v>0</v>
      </c>
      <c r="D415" s="339">
        <v>0</v>
      </c>
      <c r="E415" s="259"/>
      <c r="F415" s="274" t="str">
        <f t="shared" si="16"/>
        <v>否</v>
      </c>
      <c r="G415" s="147" t="str">
        <f t="shared" si="17"/>
        <v>项</v>
      </c>
    </row>
    <row r="416" ht="36" customHeight="1" spans="1:7">
      <c r="A416" s="444" t="s">
        <v>797</v>
      </c>
      <c r="B416" s="302" t="s">
        <v>798</v>
      </c>
      <c r="C416" s="339">
        <v>0</v>
      </c>
      <c r="D416" s="339">
        <v>0</v>
      </c>
      <c r="E416" s="259"/>
      <c r="F416" s="274" t="str">
        <f t="shared" si="16"/>
        <v>否</v>
      </c>
      <c r="G416" s="147" t="str">
        <f t="shared" si="17"/>
        <v>项</v>
      </c>
    </row>
    <row r="417" ht="36" customHeight="1" spans="1:7">
      <c r="A417" s="444" t="s">
        <v>799</v>
      </c>
      <c r="B417" s="302" t="s">
        <v>800</v>
      </c>
      <c r="C417" s="339"/>
      <c r="D417" s="339">
        <v>3500</v>
      </c>
      <c r="E417" s="259"/>
      <c r="F417" s="274" t="str">
        <f t="shared" si="16"/>
        <v>否</v>
      </c>
      <c r="G417" s="147" t="str">
        <f t="shared" si="17"/>
        <v>项</v>
      </c>
    </row>
    <row r="418" ht="36" customHeight="1" spans="1:7">
      <c r="A418" s="443" t="s">
        <v>801</v>
      </c>
      <c r="B418" s="299" t="s">
        <v>802</v>
      </c>
      <c r="C418" s="336">
        <f>SUM(C419)</f>
        <v>155</v>
      </c>
      <c r="D418" s="336">
        <f>SUM(D419)</f>
        <v>493</v>
      </c>
      <c r="E418" s="259">
        <f>(D418-C418)/C418</f>
        <v>2.1806</v>
      </c>
      <c r="F418" s="274" t="str">
        <f t="shared" si="16"/>
        <v>是</v>
      </c>
      <c r="G418" s="147" t="str">
        <f t="shared" si="17"/>
        <v>款</v>
      </c>
    </row>
    <row r="419" ht="36" customHeight="1" spans="1:7">
      <c r="A419" s="304">
        <v>2059999</v>
      </c>
      <c r="B419" s="302" t="s">
        <v>803</v>
      </c>
      <c r="C419" s="417">
        <v>155</v>
      </c>
      <c r="D419" s="417">
        <v>493</v>
      </c>
      <c r="E419" s="259">
        <f>(D419-C419)/C419</f>
        <v>2.1806</v>
      </c>
      <c r="F419" s="274" t="str">
        <f t="shared" si="16"/>
        <v>是</v>
      </c>
      <c r="G419" s="147" t="str">
        <f t="shared" si="17"/>
        <v>项</v>
      </c>
    </row>
    <row r="420" ht="36" customHeight="1" spans="1:7">
      <c r="A420" s="443" t="s">
        <v>79</v>
      </c>
      <c r="B420" s="299" t="s">
        <v>80</v>
      </c>
      <c r="C420" s="336">
        <f>SUM(C421+C426++C435+C441+C446+C451+C456+C463+C467+C471)</f>
        <v>968</v>
      </c>
      <c r="D420" s="336">
        <f>SUM(D421+D426++D435+D441+D446+D451+D456+D463+D467+D471)</f>
        <v>995</v>
      </c>
      <c r="E420" s="259">
        <f>(D420-C420)/C420</f>
        <v>0.0279</v>
      </c>
      <c r="F420" s="274" t="str">
        <f t="shared" si="16"/>
        <v>是</v>
      </c>
      <c r="G420" s="147" t="str">
        <f t="shared" si="17"/>
        <v>类</v>
      </c>
    </row>
    <row r="421" ht="36" customHeight="1" spans="1:7">
      <c r="A421" s="443" t="s">
        <v>804</v>
      </c>
      <c r="B421" s="299" t="s">
        <v>805</v>
      </c>
      <c r="C421" s="336">
        <f>SUM(C422:C425)</f>
        <v>65</v>
      </c>
      <c r="D421" s="336">
        <f>SUM(D422:D425)</f>
        <v>58</v>
      </c>
      <c r="E421" s="259">
        <f>(D421-C421)/C421</f>
        <v>-0.1077</v>
      </c>
      <c r="F421" s="274" t="str">
        <f t="shared" si="16"/>
        <v>是</v>
      </c>
      <c r="G421" s="147" t="str">
        <f t="shared" si="17"/>
        <v>款</v>
      </c>
    </row>
    <row r="422" ht="36" customHeight="1" spans="1:7">
      <c r="A422" s="444" t="s">
        <v>806</v>
      </c>
      <c r="B422" s="302" t="s">
        <v>139</v>
      </c>
      <c r="C422" s="339"/>
      <c r="D422" s="339"/>
      <c r="E422" s="259"/>
      <c r="F422" s="274" t="str">
        <f t="shared" si="16"/>
        <v>否</v>
      </c>
      <c r="G422" s="147" t="str">
        <f t="shared" si="17"/>
        <v>项</v>
      </c>
    </row>
    <row r="423" ht="36" customHeight="1" spans="1:7">
      <c r="A423" s="444" t="s">
        <v>807</v>
      </c>
      <c r="B423" s="302" t="s">
        <v>141</v>
      </c>
      <c r="C423" s="339">
        <v>0</v>
      </c>
      <c r="D423" s="339">
        <v>0</v>
      </c>
      <c r="E423" s="259"/>
      <c r="F423" s="274" t="str">
        <f t="shared" si="16"/>
        <v>否</v>
      </c>
      <c r="G423" s="147" t="str">
        <f t="shared" si="17"/>
        <v>项</v>
      </c>
    </row>
    <row r="424" ht="36" customHeight="1" spans="1:7">
      <c r="A424" s="444" t="s">
        <v>808</v>
      </c>
      <c r="B424" s="302" t="s">
        <v>143</v>
      </c>
      <c r="C424" s="339"/>
      <c r="D424" s="339"/>
      <c r="E424" s="259"/>
      <c r="F424" s="274" t="str">
        <f t="shared" si="16"/>
        <v>否</v>
      </c>
      <c r="G424" s="147" t="str">
        <f t="shared" si="17"/>
        <v>项</v>
      </c>
    </row>
    <row r="425" ht="36" customHeight="1" spans="1:7">
      <c r="A425" s="444" t="s">
        <v>809</v>
      </c>
      <c r="B425" s="302" t="s">
        <v>810</v>
      </c>
      <c r="C425" s="417">
        <v>65</v>
      </c>
      <c r="D425" s="417">
        <v>58</v>
      </c>
      <c r="E425" s="259">
        <f>(D425-C425)/C425</f>
        <v>-0.1077</v>
      </c>
      <c r="F425" s="274" t="str">
        <f t="shared" si="16"/>
        <v>是</v>
      </c>
      <c r="G425" s="147" t="str">
        <f t="shared" si="17"/>
        <v>项</v>
      </c>
    </row>
    <row r="426" ht="36" customHeight="1" spans="1:7">
      <c r="A426" s="443" t="s">
        <v>811</v>
      </c>
      <c r="B426" s="299" t="s">
        <v>812</v>
      </c>
      <c r="C426" s="336"/>
      <c r="D426" s="336"/>
      <c r="E426" s="259"/>
      <c r="F426" s="274" t="str">
        <f t="shared" si="16"/>
        <v>否</v>
      </c>
      <c r="G426" s="147" t="str">
        <f t="shared" si="17"/>
        <v>款</v>
      </c>
    </row>
    <row r="427" ht="36" customHeight="1" spans="1:7">
      <c r="A427" s="444" t="s">
        <v>813</v>
      </c>
      <c r="B427" s="302" t="s">
        <v>814</v>
      </c>
      <c r="C427" s="339"/>
      <c r="D427" s="339"/>
      <c r="E427" s="259"/>
      <c r="F427" s="274" t="str">
        <f t="shared" si="16"/>
        <v>否</v>
      </c>
      <c r="G427" s="147" t="str">
        <f t="shared" si="17"/>
        <v>项</v>
      </c>
    </row>
    <row r="428" ht="36" customHeight="1" spans="1:7">
      <c r="A428" s="444" t="s">
        <v>815</v>
      </c>
      <c r="B428" s="302" t="s">
        <v>816</v>
      </c>
      <c r="C428" s="339">
        <v>0</v>
      </c>
      <c r="D428" s="339">
        <v>0</v>
      </c>
      <c r="E428" s="259"/>
      <c r="F428" s="274" t="str">
        <f t="shared" si="16"/>
        <v>否</v>
      </c>
      <c r="G428" s="147" t="str">
        <f t="shared" si="17"/>
        <v>项</v>
      </c>
    </row>
    <row r="429" ht="36" customHeight="1" spans="1:7">
      <c r="A429" s="444" t="s">
        <v>817</v>
      </c>
      <c r="B429" s="302" t="s">
        <v>818</v>
      </c>
      <c r="C429" s="339">
        <v>0</v>
      </c>
      <c r="D429" s="339">
        <v>0</v>
      </c>
      <c r="E429" s="259"/>
      <c r="F429" s="274" t="str">
        <f t="shared" si="16"/>
        <v>否</v>
      </c>
      <c r="G429" s="147" t="str">
        <f t="shared" si="17"/>
        <v>项</v>
      </c>
    </row>
    <row r="430" ht="36" customHeight="1" spans="1:7">
      <c r="A430" s="444" t="s">
        <v>819</v>
      </c>
      <c r="B430" s="302" t="s">
        <v>820</v>
      </c>
      <c r="C430" s="339">
        <v>0</v>
      </c>
      <c r="D430" s="339">
        <v>0</v>
      </c>
      <c r="E430" s="259"/>
      <c r="F430" s="274" t="str">
        <f t="shared" si="16"/>
        <v>否</v>
      </c>
      <c r="G430" s="147" t="str">
        <f t="shared" si="17"/>
        <v>项</v>
      </c>
    </row>
    <row r="431" ht="36" customHeight="1" spans="1:7">
      <c r="A431" s="444" t="s">
        <v>821</v>
      </c>
      <c r="B431" s="302" t="s">
        <v>822</v>
      </c>
      <c r="C431" s="339"/>
      <c r="D431" s="339"/>
      <c r="E431" s="259"/>
      <c r="F431" s="274" t="str">
        <f t="shared" si="16"/>
        <v>否</v>
      </c>
      <c r="G431" s="147" t="str">
        <f t="shared" si="17"/>
        <v>项</v>
      </c>
    </row>
    <row r="432" ht="36" customHeight="1" spans="1:7">
      <c r="A432" s="444" t="s">
        <v>823</v>
      </c>
      <c r="B432" s="302" t="s">
        <v>824</v>
      </c>
      <c r="C432" s="339">
        <v>0</v>
      </c>
      <c r="D432" s="339">
        <v>0</v>
      </c>
      <c r="E432" s="259"/>
      <c r="F432" s="274" t="str">
        <f t="shared" si="16"/>
        <v>否</v>
      </c>
      <c r="G432" s="147" t="str">
        <f t="shared" si="17"/>
        <v>项</v>
      </c>
    </row>
    <row r="433" ht="36" customHeight="1" spans="1:7">
      <c r="A433" s="446">
        <v>2060208</v>
      </c>
      <c r="B433" s="418" t="s">
        <v>825</v>
      </c>
      <c r="C433" s="339">
        <v>0</v>
      </c>
      <c r="D433" s="339">
        <v>0</v>
      </c>
      <c r="E433" s="259"/>
      <c r="F433" s="274" t="str">
        <f t="shared" si="16"/>
        <v>否</v>
      </c>
      <c r="G433" s="147" t="str">
        <f t="shared" si="17"/>
        <v>项</v>
      </c>
    </row>
    <row r="434" ht="36" customHeight="1" spans="1:7">
      <c r="A434" s="444" t="s">
        <v>826</v>
      </c>
      <c r="B434" s="302" t="s">
        <v>827</v>
      </c>
      <c r="C434" s="339"/>
      <c r="D434" s="339"/>
      <c r="E434" s="259"/>
      <c r="F434" s="274" t="str">
        <f t="shared" si="16"/>
        <v>否</v>
      </c>
      <c r="G434" s="147" t="str">
        <f t="shared" si="17"/>
        <v>项</v>
      </c>
    </row>
    <row r="435" ht="36" customHeight="1" spans="1:7">
      <c r="A435" s="443" t="s">
        <v>828</v>
      </c>
      <c r="B435" s="299" t="s">
        <v>829</v>
      </c>
      <c r="C435" s="336"/>
      <c r="D435" s="336"/>
      <c r="E435" s="259"/>
      <c r="F435" s="274" t="str">
        <f t="shared" si="16"/>
        <v>否</v>
      </c>
      <c r="G435" s="147" t="str">
        <f t="shared" si="17"/>
        <v>款</v>
      </c>
    </row>
    <row r="436" ht="36" customHeight="1" spans="1:7">
      <c r="A436" s="444" t="s">
        <v>830</v>
      </c>
      <c r="B436" s="302" t="s">
        <v>814</v>
      </c>
      <c r="C436" s="339"/>
      <c r="D436" s="339"/>
      <c r="E436" s="259"/>
      <c r="F436" s="274" t="str">
        <f t="shared" si="16"/>
        <v>否</v>
      </c>
      <c r="G436" s="147" t="str">
        <f t="shared" si="17"/>
        <v>项</v>
      </c>
    </row>
    <row r="437" ht="36" customHeight="1" spans="1:7">
      <c r="A437" s="444" t="s">
        <v>831</v>
      </c>
      <c r="B437" s="302" t="s">
        <v>832</v>
      </c>
      <c r="C437" s="339"/>
      <c r="D437" s="339"/>
      <c r="E437" s="259"/>
      <c r="F437" s="274" t="str">
        <f t="shared" si="16"/>
        <v>否</v>
      </c>
      <c r="G437" s="147" t="str">
        <f t="shared" si="17"/>
        <v>项</v>
      </c>
    </row>
    <row r="438" ht="36" customHeight="1" spans="1:7">
      <c r="A438" s="444" t="s">
        <v>833</v>
      </c>
      <c r="B438" s="302" t="s">
        <v>834</v>
      </c>
      <c r="C438" s="339">
        <v>0</v>
      </c>
      <c r="D438" s="339">
        <v>0</v>
      </c>
      <c r="E438" s="259"/>
      <c r="F438" s="274" t="str">
        <f t="shared" si="16"/>
        <v>否</v>
      </c>
      <c r="G438" s="147" t="str">
        <f t="shared" si="17"/>
        <v>项</v>
      </c>
    </row>
    <row r="439" ht="36" customHeight="1" spans="1:7">
      <c r="A439" s="444" t="s">
        <v>835</v>
      </c>
      <c r="B439" s="302" t="s">
        <v>836</v>
      </c>
      <c r="C439" s="339">
        <v>0</v>
      </c>
      <c r="D439" s="339">
        <v>0</v>
      </c>
      <c r="E439" s="259"/>
      <c r="F439" s="274" t="str">
        <f t="shared" si="16"/>
        <v>否</v>
      </c>
      <c r="G439" s="147" t="str">
        <f t="shared" si="17"/>
        <v>项</v>
      </c>
    </row>
    <row r="440" ht="36" customHeight="1" spans="1:7">
      <c r="A440" s="444" t="s">
        <v>837</v>
      </c>
      <c r="B440" s="302" t="s">
        <v>838</v>
      </c>
      <c r="C440" s="339">
        <v>0</v>
      </c>
      <c r="D440" s="339">
        <v>0</v>
      </c>
      <c r="E440" s="259"/>
      <c r="F440" s="274" t="str">
        <f t="shared" si="16"/>
        <v>否</v>
      </c>
      <c r="G440" s="147" t="str">
        <f t="shared" si="17"/>
        <v>项</v>
      </c>
    </row>
    <row r="441" ht="36" customHeight="1" spans="1:7">
      <c r="A441" s="443" t="s">
        <v>839</v>
      </c>
      <c r="B441" s="299" t="s">
        <v>840</v>
      </c>
      <c r="C441" s="336">
        <f>SUM(C442:C445)</f>
        <v>194</v>
      </c>
      <c r="D441" s="336">
        <f>SUM(D442:D445)</f>
        <v>500</v>
      </c>
      <c r="E441" s="259">
        <f>(D441-C441)/C441</f>
        <v>1.5773</v>
      </c>
      <c r="F441" s="274" t="str">
        <f t="shared" si="16"/>
        <v>是</v>
      </c>
      <c r="G441" s="147" t="str">
        <f t="shared" si="17"/>
        <v>款</v>
      </c>
    </row>
    <row r="442" ht="36" customHeight="1" spans="1:7">
      <c r="A442" s="444" t="s">
        <v>841</v>
      </c>
      <c r="B442" s="302" t="s">
        <v>814</v>
      </c>
      <c r="C442" s="339"/>
      <c r="D442" s="339"/>
      <c r="E442" s="259"/>
      <c r="F442" s="274" t="str">
        <f t="shared" si="16"/>
        <v>否</v>
      </c>
      <c r="G442" s="147" t="str">
        <f t="shared" si="17"/>
        <v>项</v>
      </c>
    </row>
    <row r="443" ht="36" customHeight="1" spans="1:7">
      <c r="A443" s="444" t="s">
        <v>842</v>
      </c>
      <c r="B443" s="302" t="s">
        <v>843</v>
      </c>
      <c r="C443" s="339"/>
      <c r="D443" s="339"/>
      <c r="E443" s="259"/>
      <c r="F443" s="274" t="str">
        <f t="shared" si="16"/>
        <v>否</v>
      </c>
      <c r="G443" s="147" t="str">
        <f t="shared" si="17"/>
        <v>项</v>
      </c>
    </row>
    <row r="444" ht="36" customHeight="1" spans="1:7">
      <c r="A444" s="450">
        <v>2060405</v>
      </c>
      <c r="B444" s="302" t="s">
        <v>844</v>
      </c>
      <c r="C444" s="339"/>
      <c r="D444" s="339"/>
      <c r="E444" s="259"/>
      <c r="F444" s="274" t="str">
        <f t="shared" si="16"/>
        <v>否</v>
      </c>
      <c r="G444" s="147" t="str">
        <f t="shared" si="17"/>
        <v>项</v>
      </c>
    </row>
    <row r="445" ht="36" customHeight="1" spans="1:7">
      <c r="A445" s="444" t="s">
        <v>845</v>
      </c>
      <c r="B445" s="302" t="s">
        <v>846</v>
      </c>
      <c r="C445" s="417">
        <v>194</v>
      </c>
      <c r="D445" s="417">
        <v>500</v>
      </c>
      <c r="E445" s="259">
        <f>(D445-C445)/C445</f>
        <v>1.5773</v>
      </c>
      <c r="F445" s="274" t="str">
        <f t="shared" si="16"/>
        <v>是</v>
      </c>
      <c r="G445" s="147" t="str">
        <f t="shared" si="17"/>
        <v>项</v>
      </c>
    </row>
    <row r="446" ht="36" customHeight="1" spans="1:7">
      <c r="A446" s="443" t="s">
        <v>847</v>
      </c>
      <c r="B446" s="299" t="s">
        <v>848</v>
      </c>
      <c r="C446" s="336">
        <f>SUM(C447:C450)</f>
        <v>0</v>
      </c>
      <c r="D446" s="336">
        <f>SUM(D447:D450)</f>
        <v>0</v>
      </c>
      <c r="E446" s="259"/>
      <c r="F446" s="274" t="str">
        <f t="shared" si="16"/>
        <v>否</v>
      </c>
      <c r="G446" s="147" t="str">
        <f t="shared" si="17"/>
        <v>款</v>
      </c>
    </row>
    <row r="447" ht="36" customHeight="1" spans="1:7">
      <c r="A447" s="444" t="s">
        <v>849</v>
      </c>
      <c r="B447" s="302" t="s">
        <v>814</v>
      </c>
      <c r="C447" s="339"/>
      <c r="D447" s="339"/>
      <c r="E447" s="259"/>
      <c r="F447" s="274" t="str">
        <f t="shared" si="16"/>
        <v>否</v>
      </c>
      <c r="G447" s="147" t="str">
        <f t="shared" si="17"/>
        <v>项</v>
      </c>
    </row>
    <row r="448" ht="36" customHeight="1" spans="1:7">
      <c r="A448" s="444" t="s">
        <v>850</v>
      </c>
      <c r="B448" s="302" t="s">
        <v>851</v>
      </c>
      <c r="C448" s="339">
        <v>0</v>
      </c>
      <c r="D448" s="339">
        <v>0</v>
      </c>
      <c r="E448" s="259"/>
      <c r="F448" s="274" t="str">
        <f t="shared" si="16"/>
        <v>否</v>
      </c>
      <c r="G448" s="147" t="str">
        <f t="shared" si="17"/>
        <v>项</v>
      </c>
    </row>
    <row r="449" ht="36" customHeight="1" spans="1:7">
      <c r="A449" s="444" t="s">
        <v>852</v>
      </c>
      <c r="B449" s="302" t="s">
        <v>853</v>
      </c>
      <c r="C449" s="339"/>
      <c r="D449" s="339"/>
      <c r="E449" s="259"/>
      <c r="F449" s="274" t="str">
        <f t="shared" ref="F449:F511" si="18">IF(LEN(A449)=3,"是",IF(B449&lt;&gt;"",IF(SUM(C449:C449)&lt;&gt;0,"是","否"),"是"))</f>
        <v>否</v>
      </c>
      <c r="G449" s="147" t="str">
        <f t="shared" ref="G449:G511" si="19">IF(LEN(A449)=3,"类",IF(LEN(A449)=5,"款","项"))</f>
        <v>项</v>
      </c>
    </row>
    <row r="450" ht="36" customHeight="1" spans="1:7">
      <c r="A450" s="444" t="s">
        <v>854</v>
      </c>
      <c r="B450" s="302" t="s">
        <v>855</v>
      </c>
      <c r="C450" s="339"/>
      <c r="D450" s="339"/>
      <c r="E450" s="259"/>
      <c r="F450" s="274" t="str">
        <f t="shared" si="18"/>
        <v>否</v>
      </c>
      <c r="G450" s="147" t="str">
        <f t="shared" si="19"/>
        <v>项</v>
      </c>
    </row>
    <row r="451" ht="36" customHeight="1" spans="1:7">
      <c r="A451" s="443" t="s">
        <v>856</v>
      </c>
      <c r="B451" s="299" t="s">
        <v>857</v>
      </c>
      <c r="C451" s="336"/>
      <c r="D451" s="336"/>
      <c r="E451" s="259"/>
      <c r="F451" s="274" t="str">
        <f t="shared" si="18"/>
        <v>否</v>
      </c>
      <c r="G451" s="147" t="str">
        <f t="shared" si="19"/>
        <v>款</v>
      </c>
    </row>
    <row r="452" ht="36" customHeight="1" spans="1:7">
      <c r="A452" s="444" t="s">
        <v>858</v>
      </c>
      <c r="B452" s="302" t="s">
        <v>859</v>
      </c>
      <c r="C452" s="339"/>
      <c r="D452" s="339"/>
      <c r="E452" s="259"/>
      <c r="F452" s="274" t="str">
        <f t="shared" si="18"/>
        <v>否</v>
      </c>
      <c r="G452" s="147" t="str">
        <f t="shared" si="19"/>
        <v>项</v>
      </c>
    </row>
    <row r="453" ht="36" customHeight="1" spans="1:7">
      <c r="A453" s="444" t="s">
        <v>860</v>
      </c>
      <c r="B453" s="302" t="s">
        <v>861</v>
      </c>
      <c r="C453" s="339"/>
      <c r="D453" s="339"/>
      <c r="E453" s="259"/>
      <c r="F453" s="274" t="str">
        <f t="shared" si="18"/>
        <v>否</v>
      </c>
      <c r="G453" s="147" t="str">
        <f t="shared" si="19"/>
        <v>项</v>
      </c>
    </row>
    <row r="454" ht="36" customHeight="1" spans="1:7">
      <c r="A454" s="444" t="s">
        <v>862</v>
      </c>
      <c r="B454" s="302" t="s">
        <v>863</v>
      </c>
      <c r="C454" s="339">
        <v>0</v>
      </c>
      <c r="D454" s="339">
        <v>0</v>
      </c>
      <c r="E454" s="259"/>
      <c r="F454" s="274" t="str">
        <f t="shared" si="18"/>
        <v>否</v>
      </c>
      <c r="G454" s="147" t="str">
        <f t="shared" si="19"/>
        <v>项</v>
      </c>
    </row>
    <row r="455" ht="36" customHeight="1" spans="1:7">
      <c r="A455" s="444" t="s">
        <v>864</v>
      </c>
      <c r="B455" s="302" t="s">
        <v>865</v>
      </c>
      <c r="C455" s="339"/>
      <c r="D455" s="339"/>
      <c r="E455" s="259"/>
      <c r="F455" s="274" t="str">
        <f t="shared" si="18"/>
        <v>否</v>
      </c>
      <c r="G455" s="147" t="str">
        <f t="shared" si="19"/>
        <v>项</v>
      </c>
    </row>
    <row r="456" ht="36" customHeight="1" spans="1:7">
      <c r="A456" s="443" t="s">
        <v>866</v>
      </c>
      <c r="B456" s="299" t="s">
        <v>867</v>
      </c>
      <c r="C456" s="336">
        <f>SUM(C457:C462)</f>
        <v>209</v>
      </c>
      <c r="D456" s="336">
        <f>SUM(D457:D462)</f>
        <v>136</v>
      </c>
      <c r="E456" s="259">
        <f>(D456-C456)/C456</f>
        <v>-0.3493</v>
      </c>
      <c r="F456" s="274" t="str">
        <f t="shared" si="18"/>
        <v>是</v>
      </c>
      <c r="G456" s="147" t="str">
        <f t="shared" si="19"/>
        <v>款</v>
      </c>
    </row>
    <row r="457" ht="36" customHeight="1" spans="1:7">
      <c r="A457" s="444" t="s">
        <v>868</v>
      </c>
      <c r="B457" s="302" t="s">
        <v>814</v>
      </c>
      <c r="C457" s="417">
        <v>109</v>
      </c>
      <c r="D457" s="417">
        <v>96</v>
      </c>
      <c r="E457" s="259">
        <f>(D457-C457)/C457</f>
        <v>-0.1193</v>
      </c>
      <c r="F457" s="274" t="str">
        <f t="shared" si="18"/>
        <v>是</v>
      </c>
      <c r="G457" s="147" t="str">
        <f t="shared" si="19"/>
        <v>项</v>
      </c>
    </row>
    <row r="458" ht="36" customHeight="1" spans="1:7">
      <c r="A458" s="444" t="s">
        <v>869</v>
      </c>
      <c r="B458" s="302" t="s">
        <v>870</v>
      </c>
      <c r="C458" s="417">
        <v>100</v>
      </c>
      <c r="D458" s="417"/>
      <c r="E458" s="259">
        <f>(D458-C458)/C458</f>
        <v>-1</v>
      </c>
      <c r="F458" s="274" t="str">
        <f t="shared" si="18"/>
        <v>是</v>
      </c>
      <c r="G458" s="147" t="str">
        <f t="shared" si="19"/>
        <v>项</v>
      </c>
    </row>
    <row r="459" ht="36" customHeight="1" spans="1:7">
      <c r="A459" s="444" t="s">
        <v>871</v>
      </c>
      <c r="B459" s="302" t="s">
        <v>872</v>
      </c>
      <c r="C459" s="339"/>
      <c r="D459" s="339"/>
      <c r="E459" s="259"/>
      <c r="F459" s="274" t="str">
        <f t="shared" si="18"/>
        <v>否</v>
      </c>
      <c r="G459" s="147" t="str">
        <f t="shared" si="19"/>
        <v>项</v>
      </c>
    </row>
    <row r="460" ht="36" customHeight="1" spans="1:7">
      <c r="A460" s="444" t="s">
        <v>873</v>
      </c>
      <c r="B460" s="302" t="s">
        <v>874</v>
      </c>
      <c r="C460" s="339"/>
      <c r="D460" s="339"/>
      <c r="E460" s="259"/>
      <c r="F460" s="274" t="str">
        <f t="shared" si="18"/>
        <v>否</v>
      </c>
      <c r="G460" s="147" t="str">
        <f t="shared" si="19"/>
        <v>项</v>
      </c>
    </row>
    <row r="461" ht="36" customHeight="1" spans="1:7">
      <c r="A461" s="444" t="s">
        <v>875</v>
      </c>
      <c r="B461" s="302" t="s">
        <v>876</v>
      </c>
      <c r="C461" s="339">
        <v>0</v>
      </c>
      <c r="D461" s="339">
        <v>40</v>
      </c>
      <c r="E461" s="259"/>
      <c r="F461" s="274" t="str">
        <f t="shared" si="18"/>
        <v>否</v>
      </c>
      <c r="G461" s="147" t="str">
        <f t="shared" si="19"/>
        <v>项</v>
      </c>
    </row>
    <row r="462" ht="36" customHeight="1" spans="1:7">
      <c r="A462" s="444" t="s">
        <v>877</v>
      </c>
      <c r="B462" s="302" t="s">
        <v>878</v>
      </c>
      <c r="C462" s="339"/>
      <c r="D462" s="339"/>
      <c r="E462" s="259"/>
      <c r="F462" s="274" t="str">
        <f t="shared" si="18"/>
        <v>否</v>
      </c>
      <c r="G462" s="147" t="str">
        <f t="shared" si="19"/>
        <v>项</v>
      </c>
    </row>
    <row r="463" ht="36" customHeight="1" spans="1:7">
      <c r="A463" s="443" t="s">
        <v>879</v>
      </c>
      <c r="B463" s="299" t="s">
        <v>880</v>
      </c>
      <c r="C463" s="336"/>
      <c r="D463" s="336"/>
      <c r="E463" s="259"/>
      <c r="F463" s="274" t="str">
        <f t="shared" si="18"/>
        <v>否</v>
      </c>
      <c r="G463" s="147" t="str">
        <f t="shared" si="19"/>
        <v>款</v>
      </c>
    </row>
    <row r="464" ht="36" customHeight="1" spans="1:7">
      <c r="A464" s="444" t="s">
        <v>881</v>
      </c>
      <c r="B464" s="302" t="s">
        <v>882</v>
      </c>
      <c r="C464" s="339"/>
      <c r="D464" s="339"/>
      <c r="E464" s="259"/>
      <c r="F464" s="274" t="str">
        <f t="shared" si="18"/>
        <v>否</v>
      </c>
      <c r="G464" s="147" t="str">
        <f t="shared" si="19"/>
        <v>项</v>
      </c>
    </row>
    <row r="465" ht="36" customHeight="1" spans="1:7">
      <c r="A465" s="444" t="s">
        <v>883</v>
      </c>
      <c r="B465" s="302" t="s">
        <v>884</v>
      </c>
      <c r="C465" s="339"/>
      <c r="D465" s="339"/>
      <c r="E465" s="259"/>
      <c r="F465" s="274" t="str">
        <f t="shared" si="18"/>
        <v>否</v>
      </c>
      <c r="G465" s="147" t="str">
        <f t="shared" si="19"/>
        <v>项</v>
      </c>
    </row>
    <row r="466" ht="36" customHeight="1" spans="1:7">
      <c r="A466" s="444" t="s">
        <v>885</v>
      </c>
      <c r="B466" s="302" t="s">
        <v>886</v>
      </c>
      <c r="C466" s="339">
        <v>0</v>
      </c>
      <c r="D466" s="339">
        <v>0</v>
      </c>
      <c r="E466" s="259"/>
      <c r="F466" s="274" t="str">
        <f t="shared" si="18"/>
        <v>否</v>
      </c>
      <c r="G466" s="147" t="str">
        <f t="shared" si="19"/>
        <v>项</v>
      </c>
    </row>
    <row r="467" ht="36" customHeight="1" spans="1:7">
      <c r="A467" s="443" t="s">
        <v>887</v>
      </c>
      <c r="B467" s="299" t="s">
        <v>888</v>
      </c>
      <c r="C467" s="336"/>
      <c r="D467" s="336"/>
      <c r="E467" s="259"/>
      <c r="F467" s="274" t="str">
        <f t="shared" si="18"/>
        <v>否</v>
      </c>
      <c r="G467" s="147" t="str">
        <f t="shared" si="19"/>
        <v>款</v>
      </c>
    </row>
    <row r="468" ht="36" customHeight="1" spans="1:7">
      <c r="A468" s="444" t="s">
        <v>889</v>
      </c>
      <c r="B468" s="302" t="s">
        <v>890</v>
      </c>
      <c r="C468" s="339"/>
      <c r="D468" s="339"/>
      <c r="E468" s="259"/>
      <c r="F468" s="274" t="str">
        <f t="shared" si="18"/>
        <v>否</v>
      </c>
      <c r="G468" s="147" t="str">
        <f t="shared" si="19"/>
        <v>项</v>
      </c>
    </row>
    <row r="469" ht="36" customHeight="1" spans="1:7">
      <c r="A469" s="444" t="s">
        <v>891</v>
      </c>
      <c r="B469" s="302" t="s">
        <v>892</v>
      </c>
      <c r="C469" s="339"/>
      <c r="D469" s="339"/>
      <c r="E469" s="259"/>
      <c r="F469" s="274" t="str">
        <f t="shared" si="18"/>
        <v>否</v>
      </c>
      <c r="G469" s="147" t="str">
        <f t="shared" si="19"/>
        <v>项</v>
      </c>
    </row>
    <row r="470" ht="36" customHeight="1" spans="1:7">
      <c r="A470" s="444" t="s">
        <v>893</v>
      </c>
      <c r="B470" s="302" t="s">
        <v>894</v>
      </c>
      <c r="C470" s="339">
        <v>0</v>
      </c>
      <c r="D470" s="339">
        <v>0</v>
      </c>
      <c r="E470" s="259"/>
      <c r="F470" s="274" t="str">
        <f t="shared" si="18"/>
        <v>否</v>
      </c>
      <c r="G470" s="147" t="str">
        <f t="shared" si="19"/>
        <v>项</v>
      </c>
    </row>
    <row r="471" ht="36" customHeight="1" spans="1:7">
      <c r="A471" s="443" t="s">
        <v>895</v>
      </c>
      <c r="B471" s="299" t="s">
        <v>896</v>
      </c>
      <c r="C471" s="336">
        <f>SUM(C472:C475)</f>
        <v>500</v>
      </c>
      <c r="D471" s="336">
        <f>SUM(D472:D475)</f>
        <v>301</v>
      </c>
      <c r="E471" s="259">
        <f>(D471-C471)/C471</f>
        <v>-0.398</v>
      </c>
      <c r="F471" s="274" t="str">
        <f t="shared" si="18"/>
        <v>是</v>
      </c>
      <c r="G471" s="147" t="str">
        <f t="shared" si="19"/>
        <v>款</v>
      </c>
    </row>
    <row r="472" ht="36" customHeight="1" spans="1:7">
      <c r="A472" s="444" t="s">
        <v>897</v>
      </c>
      <c r="B472" s="302" t="s">
        <v>898</v>
      </c>
      <c r="C472" s="339"/>
      <c r="D472" s="339"/>
      <c r="E472" s="259"/>
      <c r="F472" s="274" t="str">
        <f t="shared" si="18"/>
        <v>否</v>
      </c>
      <c r="G472" s="147" t="str">
        <f t="shared" si="19"/>
        <v>项</v>
      </c>
    </row>
    <row r="473" ht="36" customHeight="1" spans="1:7">
      <c r="A473" s="444" t="s">
        <v>899</v>
      </c>
      <c r="B473" s="302" t="s">
        <v>900</v>
      </c>
      <c r="C473" s="339">
        <v>0</v>
      </c>
      <c r="D473" s="339">
        <v>0</v>
      </c>
      <c r="E473" s="259"/>
      <c r="F473" s="274" t="str">
        <f t="shared" si="18"/>
        <v>否</v>
      </c>
      <c r="G473" s="147" t="str">
        <f t="shared" si="19"/>
        <v>项</v>
      </c>
    </row>
    <row r="474" ht="36" customHeight="1" spans="1:7">
      <c r="A474" s="444" t="s">
        <v>901</v>
      </c>
      <c r="B474" s="302" t="s">
        <v>902</v>
      </c>
      <c r="C474" s="339"/>
      <c r="D474" s="339"/>
      <c r="E474" s="259"/>
      <c r="F474" s="274" t="str">
        <f t="shared" si="18"/>
        <v>否</v>
      </c>
      <c r="G474" s="147" t="str">
        <f t="shared" si="19"/>
        <v>项</v>
      </c>
    </row>
    <row r="475" ht="36" customHeight="1" spans="1:7">
      <c r="A475" s="444" t="s">
        <v>903</v>
      </c>
      <c r="B475" s="302" t="s">
        <v>904</v>
      </c>
      <c r="C475" s="417">
        <v>500</v>
      </c>
      <c r="D475" s="417">
        <v>301</v>
      </c>
      <c r="E475" s="259">
        <f>(D475-C475)/C475</f>
        <v>-0.398</v>
      </c>
      <c r="F475" s="274" t="str">
        <f t="shared" si="18"/>
        <v>是</v>
      </c>
      <c r="G475" s="147" t="str">
        <f t="shared" si="19"/>
        <v>项</v>
      </c>
    </row>
    <row r="476" ht="36" customHeight="1" spans="1:7">
      <c r="A476" s="443" t="s">
        <v>81</v>
      </c>
      <c r="B476" s="299" t="s">
        <v>82</v>
      </c>
      <c r="C476" s="336">
        <f>SUM(C477+C493+C501+C521+C531)</f>
        <v>2283</v>
      </c>
      <c r="D476" s="336">
        <f>SUM(D477+D493+D501+D521+D531)</f>
        <v>1670</v>
      </c>
      <c r="E476" s="259">
        <f>(D476-C476)/C476</f>
        <v>-0.2685</v>
      </c>
      <c r="F476" s="274" t="str">
        <f t="shared" si="18"/>
        <v>是</v>
      </c>
      <c r="G476" s="147" t="str">
        <f t="shared" si="19"/>
        <v>类</v>
      </c>
    </row>
    <row r="477" ht="36" customHeight="1" spans="1:7">
      <c r="A477" s="443" t="s">
        <v>905</v>
      </c>
      <c r="B477" s="299" t="s">
        <v>906</v>
      </c>
      <c r="C477" s="336">
        <f>SUM(C478:C492)</f>
        <v>1625</v>
      </c>
      <c r="D477" s="336">
        <f>SUM(D478:D492)</f>
        <v>922</v>
      </c>
      <c r="E477" s="259">
        <f>(D477-C477)/C477</f>
        <v>-0.4326</v>
      </c>
      <c r="F477" s="274" t="str">
        <f t="shared" si="18"/>
        <v>是</v>
      </c>
      <c r="G477" s="147" t="str">
        <f t="shared" si="19"/>
        <v>款</v>
      </c>
    </row>
    <row r="478" ht="36" customHeight="1" spans="1:7">
      <c r="A478" s="444" t="s">
        <v>907</v>
      </c>
      <c r="B478" s="302" t="s">
        <v>139</v>
      </c>
      <c r="C478" s="417">
        <v>228</v>
      </c>
      <c r="D478" s="417">
        <v>232</v>
      </c>
      <c r="E478" s="259">
        <f>(D478-C478)/C478</f>
        <v>0.0175</v>
      </c>
      <c r="F478" s="274" t="str">
        <f t="shared" si="18"/>
        <v>是</v>
      </c>
      <c r="G478" s="147" t="str">
        <f t="shared" si="19"/>
        <v>项</v>
      </c>
    </row>
    <row r="479" ht="36" customHeight="1" spans="1:7">
      <c r="A479" s="444" t="s">
        <v>908</v>
      </c>
      <c r="B479" s="302" t="s">
        <v>141</v>
      </c>
      <c r="C479" s="339">
        <v>0</v>
      </c>
      <c r="D479" s="339">
        <v>0</v>
      </c>
      <c r="E479" s="259"/>
      <c r="F479" s="274" t="str">
        <f t="shared" si="18"/>
        <v>否</v>
      </c>
      <c r="G479" s="147" t="str">
        <f t="shared" si="19"/>
        <v>项</v>
      </c>
    </row>
    <row r="480" ht="36" customHeight="1" spans="1:7">
      <c r="A480" s="444" t="s">
        <v>909</v>
      </c>
      <c r="B480" s="302" t="s">
        <v>143</v>
      </c>
      <c r="C480" s="339"/>
      <c r="D480" s="339"/>
      <c r="E480" s="259"/>
      <c r="F480" s="274" t="str">
        <f t="shared" si="18"/>
        <v>否</v>
      </c>
      <c r="G480" s="147" t="str">
        <f t="shared" si="19"/>
        <v>项</v>
      </c>
    </row>
    <row r="481" ht="36" customHeight="1" spans="1:7">
      <c r="A481" s="444" t="s">
        <v>910</v>
      </c>
      <c r="B481" s="302" t="s">
        <v>911</v>
      </c>
      <c r="C481" s="417">
        <v>106</v>
      </c>
      <c r="D481" s="417">
        <v>99</v>
      </c>
      <c r="E481" s="259">
        <f>(D481-C481)/C481</f>
        <v>-0.066</v>
      </c>
      <c r="F481" s="274" t="str">
        <f t="shared" si="18"/>
        <v>是</v>
      </c>
      <c r="G481" s="147" t="str">
        <f t="shared" si="19"/>
        <v>项</v>
      </c>
    </row>
    <row r="482" ht="36" customHeight="1" spans="1:7">
      <c r="A482" s="444" t="s">
        <v>912</v>
      </c>
      <c r="B482" s="302" t="s">
        <v>913</v>
      </c>
      <c r="C482" s="339"/>
      <c r="D482" s="339"/>
      <c r="E482" s="259"/>
      <c r="F482" s="274" t="str">
        <f t="shared" si="18"/>
        <v>否</v>
      </c>
      <c r="G482" s="147" t="str">
        <f t="shared" si="19"/>
        <v>项</v>
      </c>
    </row>
    <row r="483" ht="36" customHeight="1" spans="1:7">
      <c r="A483" s="444" t="s">
        <v>914</v>
      </c>
      <c r="B483" s="302" t="s">
        <v>915</v>
      </c>
      <c r="C483" s="339">
        <v>0</v>
      </c>
      <c r="D483" s="339">
        <v>0</v>
      </c>
      <c r="E483" s="259"/>
      <c r="F483" s="274" t="str">
        <f t="shared" si="18"/>
        <v>否</v>
      </c>
      <c r="G483" s="147" t="str">
        <f t="shared" si="19"/>
        <v>项</v>
      </c>
    </row>
    <row r="484" ht="36" customHeight="1" spans="1:7">
      <c r="A484" s="444" t="s">
        <v>916</v>
      </c>
      <c r="B484" s="302" t="s">
        <v>917</v>
      </c>
      <c r="C484" s="339"/>
      <c r="D484" s="339"/>
      <c r="E484" s="259"/>
      <c r="F484" s="274" t="str">
        <f t="shared" si="18"/>
        <v>否</v>
      </c>
      <c r="G484" s="147" t="str">
        <f t="shared" si="19"/>
        <v>项</v>
      </c>
    </row>
    <row r="485" ht="36" customHeight="1" spans="1:7">
      <c r="A485" s="444" t="s">
        <v>918</v>
      </c>
      <c r="B485" s="302" t="s">
        <v>919</v>
      </c>
      <c r="C485" s="339"/>
      <c r="D485" s="339"/>
      <c r="E485" s="259"/>
      <c r="F485" s="274" t="str">
        <f t="shared" si="18"/>
        <v>否</v>
      </c>
      <c r="G485" s="147" t="str">
        <f t="shared" si="19"/>
        <v>项</v>
      </c>
    </row>
    <row r="486" ht="36" customHeight="1" spans="1:7">
      <c r="A486" s="444" t="s">
        <v>920</v>
      </c>
      <c r="B486" s="302" t="s">
        <v>921</v>
      </c>
      <c r="C486" s="417">
        <v>1228</v>
      </c>
      <c r="D486" s="417">
        <v>421</v>
      </c>
      <c r="E486" s="259">
        <f>(D486-C486)/C486</f>
        <v>-0.6572</v>
      </c>
      <c r="F486" s="274" t="str">
        <f t="shared" si="18"/>
        <v>是</v>
      </c>
      <c r="G486" s="147" t="str">
        <f t="shared" si="19"/>
        <v>项</v>
      </c>
    </row>
    <row r="487" ht="36" customHeight="1" spans="1:7">
      <c r="A487" s="444" t="s">
        <v>922</v>
      </c>
      <c r="B487" s="302" t="s">
        <v>923</v>
      </c>
      <c r="C487" s="339"/>
      <c r="D487" s="339"/>
      <c r="E487" s="259"/>
      <c r="F487" s="274" t="str">
        <f t="shared" si="18"/>
        <v>否</v>
      </c>
      <c r="G487" s="147" t="str">
        <f t="shared" si="19"/>
        <v>项</v>
      </c>
    </row>
    <row r="488" ht="36" customHeight="1" spans="1:7">
      <c r="A488" s="444" t="s">
        <v>924</v>
      </c>
      <c r="B488" s="302" t="s">
        <v>925</v>
      </c>
      <c r="C488" s="339"/>
      <c r="D488" s="339"/>
      <c r="E488" s="259"/>
      <c r="F488" s="274" t="str">
        <f t="shared" si="18"/>
        <v>否</v>
      </c>
      <c r="G488" s="147" t="str">
        <f t="shared" si="19"/>
        <v>项</v>
      </c>
    </row>
    <row r="489" ht="36" customHeight="1" spans="1:7">
      <c r="A489" s="444" t="s">
        <v>926</v>
      </c>
      <c r="B489" s="302" t="s">
        <v>927</v>
      </c>
      <c r="C489" s="417">
        <v>41</v>
      </c>
      <c r="D489" s="417">
        <v>70</v>
      </c>
      <c r="E489" s="259">
        <f>(D489-C489)/C489</f>
        <v>0.7073</v>
      </c>
      <c r="F489" s="274" t="str">
        <f t="shared" si="18"/>
        <v>是</v>
      </c>
      <c r="G489" s="147" t="str">
        <f t="shared" si="19"/>
        <v>项</v>
      </c>
    </row>
    <row r="490" ht="36" customHeight="1" spans="1:7">
      <c r="A490" s="444" t="s">
        <v>928</v>
      </c>
      <c r="B490" s="302" t="s">
        <v>929</v>
      </c>
      <c r="C490" s="339"/>
      <c r="D490" s="339"/>
      <c r="E490" s="259"/>
      <c r="F490" s="274" t="str">
        <f t="shared" si="18"/>
        <v>否</v>
      </c>
      <c r="G490" s="147" t="str">
        <f t="shared" si="19"/>
        <v>项</v>
      </c>
    </row>
    <row r="491" ht="36" customHeight="1" spans="1:7">
      <c r="A491" s="444" t="s">
        <v>930</v>
      </c>
      <c r="B491" s="302" t="s">
        <v>931</v>
      </c>
      <c r="C491" s="417">
        <v>22</v>
      </c>
      <c r="D491" s="417"/>
      <c r="E491" s="259">
        <f>(D491-C491)/C491</f>
        <v>-1</v>
      </c>
      <c r="F491" s="274" t="str">
        <f t="shared" si="18"/>
        <v>是</v>
      </c>
      <c r="G491" s="147" t="str">
        <f t="shared" si="19"/>
        <v>项</v>
      </c>
    </row>
    <row r="492" ht="36" customHeight="1" spans="1:7">
      <c r="A492" s="444" t="s">
        <v>932</v>
      </c>
      <c r="B492" s="302" t="s">
        <v>933</v>
      </c>
      <c r="C492" s="339"/>
      <c r="D492" s="339">
        <v>100</v>
      </c>
      <c r="E492" s="259"/>
      <c r="F492" s="274" t="str">
        <f t="shared" si="18"/>
        <v>否</v>
      </c>
      <c r="G492" s="147" t="str">
        <f t="shared" si="19"/>
        <v>项</v>
      </c>
    </row>
    <row r="493" ht="36" customHeight="1" spans="1:7">
      <c r="A493" s="443" t="s">
        <v>934</v>
      </c>
      <c r="B493" s="299" t="s">
        <v>935</v>
      </c>
      <c r="C493" s="336">
        <f>SUM(C494:C500)</f>
        <v>114</v>
      </c>
      <c r="D493" s="336">
        <f>SUM(D494:D500)</f>
        <v>46</v>
      </c>
      <c r="E493" s="259">
        <f>(D493-C493)/C493</f>
        <v>-0.5965</v>
      </c>
      <c r="F493" s="274" t="str">
        <f t="shared" si="18"/>
        <v>是</v>
      </c>
      <c r="G493" s="147" t="str">
        <f t="shared" si="19"/>
        <v>款</v>
      </c>
    </row>
    <row r="494" ht="36" customHeight="1" spans="1:7">
      <c r="A494" s="444" t="s">
        <v>936</v>
      </c>
      <c r="B494" s="302" t="s">
        <v>139</v>
      </c>
      <c r="C494" s="339">
        <v>0</v>
      </c>
      <c r="D494" s="339">
        <v>0</v>
      </c>
      <c r="E494" s="259"/>
      <c r="F494" s="274" t="str">
        <f t="shared" si="18"/>
        <v>否</v>
      </c>
      <c r="G494" s="147" t="str">
        <f t="shared" si="19"/>
        <v>项</v>
      </c>
    </row>
    <row r="495" ht="36" customHeight="1" spans="1:7">
      <c r="A495" s="444" t="s">
        <v>937</v>
      </c>
      <c r="B495" s="302" t="s">
        <v>141</v>
      </c>
      <c r="C495" s="339">
        <v>0</v>
      </c>
      <c r="D495" s="339">
        <v>0</v>
      </c>
      <c r="E495" s="259"/>
      <c r="F495" s="274" t="str">
        <f t="shared" si="18"/>
        <v>否</v>
      </c>
      <c r="G495" s="147" t="str">
        <f t="shared" si="19"/>
        <v>项</v>
      </c>
    </row>
    <row r="496" ht="36" customHeight="1" spans="1:7">
      <c r="A496" s="444" t="s">
        <v>938</v>
      </c>
      <c r="B496" s="302" t="s">
        <v>143</v>
      </c>
      <c r="C496" s="339">
        <v>0</v>
      </c>
      <c r="D496" s="339">
        <v>0</v>
      </c>
      <c r="E496" s="259"/>
      <c r="F496" s="274" t="str">
        <f t="shared" si="18"/>
        <v>否</v>
      </c>
      <c r="G496" s="147" t="str">
        <f t="shared" si="19"/>
        <v>项</v>
      </c>
    </row>
    <row r="497" ht="36" customHeight="1" spans="1:7">
      <c r="A497" s="444" t="s">
        <v>939</v>
      </c>
      <c r="B497" s="302" t="s">
        <v>940</v>
      </c>
      <c r="C497" s="417">
        <v>54</v>
      </c>
      <c r="D497" s="417"/>
      <c r="E497" s="259">
        <f>(D497-C497)/C497</f>
        <v>-1</v>
      </c>
      <c r="F497" s="274" t="str">
        <f t="shared" si="18"/>
        <v>是</v>
      </c>
      <c r="G497" s="147" t="str">
        <f t="shared" si="19"/>
        <v>项</v>
      </c>
    </row>
    <row r="498" ht="36" customHeight="1" spans="1:7">
      <c r="A498" s="444" t="s">
        <v>941</v>
      </c>
      <c r="B498" s="302" t="s">
        <v>942</v>
      </c>
      <c r="C498" s="339"/>
      <c r="D498" s="339"/>
      <c r="E498" s="259"/>
      <c r="F498" s="274" t="str">
        <f t="shared" si="18"/>
        <v>否</v>
      </c>
      <c r="G498" s="147" t="str">
        <f t="shared" si="19"/>
        <v>项</v>
      </c>
    </row>
    <row r="499" ht="36" customHeight="1" spans="1:7">
      <c r="A499" s="444" t="s">
        <v>943</v>
      </c>
      <c r="B499" s="302" t="s">
        <v>944</v>
      </c>
      <c r="C499" s="339">
        <v>0</v>
      </c>
      <c r="D499" s="339">
        <v>0</v>
      </c>
      <c r="E499" s="259"/>
      <c r="F499" s="274" t="str">
        <f t="shared" si="18"/>
        <v>否</v>
      </c>
      <c r="G499" s="147" t="str">
        <f t="shared" si="19"/>
        <v>项</v>
      </c>
    </row>
    <row r="500" ht="36" customHeight="1" spans="1:7">
      <c r="A500" s="444" t="s">
        <v>945</v>
      </c>
      <c r="B500" s="302" t="s">
        <v>946</v>
      </c>
      <c r="C500" s="417">
        <v>60</v>
      </c>
      <c r="D500" s="417">
        <v>46</v>
      </c>
      <c r="E500" s="259">
        <f>(D500-C500)/C500</f>
        <v>-0.2333</v>
      </c>
      <c r="F500" s="274" t="str">
        <f t="shared" si="18"/>
        <v>是</v>
      </c>
      <c r="G500" s="147" t="str">
        <f t="shared" si="19"/>
        <v>项</v>
      </c>
    </row>
    <row r="501" ht="36" customHeight="1" spans="1:7">
      <c r="A501" s="443" t="s">
        <v>947</v>
      </c>
      <c r="B501" s="299" t="s">
        <v>948</v>
      </c>
      <c r="C501" s="336">
        <f>SUM(C502:C511)</f>
        <v>52</v>
      </c>
      <c r="D501" s="336">
        <f>SUM(D502:D511)</f>
        <v>55</v>
      </c>
      <c r="E501" s="259">
        <f>(D501-C501)/C501</f>
        <v>0.0577</v>
      </c>
      <c r="F501" s="274" t="str">
        <f t="shared" si="18"/>
        <v>是</v>
      </c>
      <c r="G501" s="147" t="str">
        <f t="shared" si="19"/>
        <v>款</v>
      </c>
    </row>
    <row r="502" ht="36" customHeight="1" spans="1:7">
      <c r="A502" s="444" t="s">
        <v>949</v>
      </c>
      <c r="B502" s="302" t="s">
        <v>139</v>
      </c>
      <c r="C502" s="339"/>
      <c r="D502" s="339"/>
      <c r="E502" s="259"/>
      <c r="F502" s="274" t="str">
        <f t="shared" si="18"/>
        <v>否</v>
      </c>
      <c r="G502" s="147" t="str">
        <f t="shared" si="19"/>
        <v>项</v>
      </c>
    </row>
    <row r="503" ht="36" customHeight="1" spans="1:7">
      <c r="A503" s="444" t="s">
        <v>950</v>
      </c>
      <c r="B503" s="302" t="s">
        <v>141</v>
      </c>
      <c r="C503" s="339">
        <v>0</v>
      </c>
      <c r="D503" s="339">
        <v>0</v>
      </c>
      <c r="E503" s="259"/>
      <c r="F503" s="274" t="str">
        <f t="shared" si="18"/>
        <v>否</v>
      </c>
      <c r="G503" s="147" t="str">
        <f t="shared" si="19"/>
        <v>项</v>
      </c>
    </row>
    <row r="504" ht="36" customHeight="1" spans="1:7">
      <c r="A504" s="444" t="s">
        <v>951</v>
      </c>
      <c r="B504" s="302" t="s">
        <v>143</v>
      </c>
      <c r="C504" s="339"/>
      <c r="D504" s="339"/>
      <c r="E504" s="259"/>
      <c r="F504" s="274" t="str">
        <f t="shared" si="18"/>
        <v>否</v>
      </c>
      <c r="G504" s="147" t="str">
        <f t="shared" si="19"/>
        <v>项</v>
      </c>
    </row>
    <row r="505" ht="36" customHeight="1" spans="1:7">
      <c r="A505" s="444" t="s">
        <v>952</v>
      </c>
      <c r="B505" s="302" t="s">
        <v>953</v>
      </c>
      <c r="C505" s="339"/>
      <c r="D505" s="339"/>
      <c r="E505" s="259"/>
      <c r="F505" s="274" t="str">
        <f t="shared" si="18"/>
        <v>否</v>
      </c>
      <c r="G505" s="147" t="str">
        <f t="shared" si="19"/>
        <v>项</v>
      </c>
    </row>
    <row r="506" ht="36" customHeight="1" spans="1:7">
      <c r="A506" s="444" t="s">
        <v>954</v>
      </c>
      <c r="B506" s="302" t="s">
        <v>955</v>
      </c>
      <c r="C506" s="339">
        <v>0</v>
      </c>
      <c r="D506" s="339">
        <v>0</v>
      </c>
      <c r="E506" s="259"/>
      <c r="F506" s="274" t="str">
        <f t="shared" si="18"/>
        <v>否</v>
      </c>
      <c r="G506" s="147" t="str">
        <f t="shared" si="19"/>
        <v>项</v>
      </c>
    </row>
    <row r="507" ht="36" customHeight="1" spans="1:7">
      <c r="A507" s="444" t="s">
        <v>956</v>
      </c>
      <c r="B507" s="302" t="s">
        <v>957</v>
      </c>
      <c r="C507" s="339"/>
      <c r="D507" s="339"/>
      <c r="E507" s="259"/>
      <c r="F507" s="274" t="str">
        <f t="shared" si="18"/>
        <v>否</v>
      </c>
      <c r="G507" s="147" t="str">
        <f t="shared" si="19"/>
        <v>项</v>
      </c>
    </row>
    <row r="508" ht="36" customHeight="1" spans="1:7">
      <c r="A508" s="444" t="s">
        <v>958</v>
      </c>
      <c r="B508" s="302" t="s">
        <v>959</v>
      </c>
      <c r="C508" s="339"/>
      <c r="D508" s="339"/>
      <c r="E508" s="259"/>
      <c r="F508" s="274" t="str">
        <f t="shared" si="18"/>
        <v>否</v>
      </c>
      <c r="G508" s="147" t="str">
        <f t="shared" si="19"/>
        <v>项</v>
      </c>
    </row>
    <row r="509" ht="36" customHeight="1" spans="1:7">
      <c r="A509" s="444" t="s">
        <v>960</v>
      </c>
      <c r="B509" s="302" t="s">
        <v>961</v>
      </c>
      <c r="C509" s="339"/>
      <c r="D509" s="339"/>
      <c r="E509" s="259"/>
      <c r="F509" s="274" t="str">
        <f t="shared" si="18"/>
        <v>否</v>
      </c>
      <c r="G509" s="147" t="str">
        <f t="shared" si="19"/>
        <v>项</v>
      </c>
    </row>
    <row r="510" ht="36" customHeight="1" spans="1:7">
      <c r="A510" s="444" t="s">
        <v>962</v>
      </c>
      <c r="B510" s="302" t="s">
        <v>963</v>
      </c>
      <c r="C510" s="339"/>
      <c r="D510" s="339"/>
      <c r="E510" s="259"/>
      <c r="F510" s="274" t="str">
        <f t="shared" si="18"/>
        <v>否</v>
      </c>
      <c r="G510" s="147" t="str">
        <f t="shared" si="19"/>
        <v>项</v>
      </c>
    </row>
    <row r="511" ht="36" customHeight="1" spans="1:7">
      <c r="A511" s="444" t="s">
        <v>964</v>
      </c>
      <c r="B511" s="302" t="s">
        <v>965</v>
      </c>
      <c r="C511" s="417">
        <v>52</v>
      </c>
      <c r="D511" s="417">
        <v>55</v>
      </c>
      <c r="E511" s="259">
        <f>(D511-C511)/C511</f>
        <v>0.0577</v>
      </c>
      <c r="F511" s="274" t="str">
        <f t="shared" si="18"/>
        <v>是</v>
      </c>
      <c r="G511" s="147" t="str">
        <f t="shared" si="19"/>
        <v>项</v>
      </c>
    </row>
    <row r="512" ht="36" customHeight="1" spans="1:7">
      <c r="A512" s="443" t="s">
        <v>966</v>
      </c>
      <c r="B512" s="299" t="s">
        <v>967</v>
      </c>
      <c r="C512" s="336"/>
      <c r="D512" s="336"/>
      <c r="E512" s="259"/>
      <c r="F512" s="274" t="str">
        <f t="shared" ref="F512:F574" si="20">IF(LEN(A512)=3,"是",IF(B512&lt;&gt;"",IF(SUM(C512:C512)&lt;&gt;0,"是","否"),"是"))</f>
        <v>否</v>
      </c>
      <c r="G512" s="147" t="str">
        <f t="shared" ref="G512:G574" si="21">IF(LEN(A512)=3,"类",IF(LEN(A512)=5,"款","项"))</f>
        <v>款</v>
      </c>
    </row>
    <row r="513" ht="36" customHeight="1" spans="1:7">
      <c r="A513" s="444" t="s">
        <v>968</v>
      </c>
      <c r="B513" s="302" t="s">
        <v>139</v>
      </c>
      <c r="C513" s="339">
        <v>0</v>
      </c>
      <c r="D513" s="339">
        <v>0</v>
      </c>
      <c r="E513" s="259"/>
      <c r="F513" s="274" t="str">
        <f t="shared" si="20"/>
        <v>否</v>
      </c>
      <c r="G513" s="147" t="str">
        <f t="shared" si="21"/>
        <v>项</v>
      </c>
    </row>
    <row r="514" ht="36" customHeight="1" spans="1:7">
      <c r="A514" s="444" t="s">
        <v>969</v>
      </c>
      <c r="B514" s="302" t="s">
        <v>141</v>
      </c>
      <c r="C514" s="339">
        <v>0</v>
      </c>
      <c r="D514" s="339">
        <v>0</v>
      </c>
      <c r="E514" s="259"/>
      <c r="F514" s="274" t="str">
        <f t="shared" si="20"/>
        <v>否</v>
      </c>
      <c r="G514" s="147" t="str">
        <f t="shared" si="21"/>
        <v>项</v>
      </c>
    </row>
    <row r="515" ht="36" customHeight="1" spans="1:7">
      <c r="A515" s="444" t="s">
        <v>970</v>
      </c>
      <c r="B515" s="302" t="s">
        <v>143</v>
      </c>
      <c r="C515" s="339">
        <v>0</v>
      </c>
      <c r="D515" s="339">
        <v>0</v>
      </c>
      <c r="E515" s="259"/>
      <c r="F515" s="274" t="str">
        <f t="shared" si="20"/>
        <v>否</v>
      </c>
      <c r="G515" s="147" t="str">
        <f t="shared" si="21"/>
        <v>项</v>
      </c>
    </row>
    <row r="516" ht="36" customHeight="1" spans="1:7">
      <c r="A516" s="444" t="s">
        <v>971</v>
      </c>
      <c r="B516" s="302" t="s">
        <v>972</v>
      </c>
      <c r="C516" s="339">
        <v>0</v>
      </c>
      <c r="D516" s="339">
        <v>0</v>
      </c>
      <c r="E516" s="259"/>
      <c r="F516" s="274" t="str">
        <f t="shared" si="20"/>
        <v>否</v>
      </c>
      <c r="G516" s="147" t="str">
        <f t="shared" si="21"/>
        <v>项</v>
      </c>
    </row>
    <row r="517" ht="36" customHeight="1" spans="1:7">
      <c r="A517" s="444" t="s">
        <v>973</v>
      </c>
      <c r="B517" s="302" t="s">
        <v>974</v>
      </c>
      <c r="C517" s="339"/>
      <c r="D517" s="339"/>
      <c r="E517" s="259"/>
      <c r="F517" s="274" t="str">
        <f t="shared" si="20"/>
        <v>否</v>
      </c>
      <c r="G517" s="147" t="str">
        <f t="shared" si="21"/>
        <v>项</v>
      </c>
    </row>
    <row r="518" ht="36" customHeight="1" spans="1:7">
      <c r="A518" s="444" t="s">
        <v>975</v>
      </c>
      <c r="B518" s="302" t="s">
        <v>976</v>
      </c>
      <c r="C518" s="339">
        <v>0</v>
      </c>
      <c r="D518" s="339">
        <v>0</v>
      </c>
      <c r="E518" s="259"/>
      <c r="F518" s="274" t="str">
        <f t="shared" si="20"/>
        <v>否</v>
      </c>
      <c r="G518" s="147" t="str">
        <f t="shared" si="21"/>
        <v>项</v>
      </c>
    </row>
    <row r="519" ht="36" customHeight="1" spans="1:7">
      <c r="A519" s="444" t="s">
        <v>977</v>
      </c>
      <c r="B519" s="302" t="s">
        <v>978</v>
      </c>
      <c r="C519" s="339"/>
      <c r="D519" s="339"/>
      <c r="E519" s="259"/>
      <c r="F519" s="274" t="str">
        <f t="shared" si="20"/>
        <v>否</v>
      </c>
      <c r="G519" s="147" t="str">
        <f t="shared" si="21"/>
        <v>项</v>
      </c>
    </row>
    <row r="520" ht="36" customHeight="1" spans="1:7">
      <c r="A520" s="444" t="s">
        <v>979</v>
      </c>
      <c r="B520" s="302" t="s">
        <v>980</v>
      </c>
      <c r="C520" s="339">
        <v>0</v>
      </c>
      <c r="D520" s="339">
        <v>0</v>
      </c>
      <c r="E520" s="259"/>
      <c r="F520" s="274" t="str">
        <f t="shared" si="20"/>
        <v>否</v>
      </c>
      <c r="G520" s="147" t="str">
        <f t="shared" si="21"/>
        <v>项</v>
      </c>
    </row>
    <row r="521" ht="36" customHeight="1" spans="1:7">
      <c r="A521" s="443" t="s">
        <v>981</v>
      </c>
      <c r="B521" s="299" t="s">
        <v>982</v>
      </c>
      <c r="C521" s="336">
        <f>SUM(C522:C530)</f>
        <v>492</v>
      </c>
      <c r="D521" s="336">
        <f>SUM(D522:D530)</f>
        <v>647</v>
      </c>
      <c r="E521" s="259">
        <f>(D521-C521)/C521</f>
        <v>0.315</v>
      </c>
      <c r="F521" s="274" t="str">
        <f t="shared" si="20"/>
        <v>是</v>
      </c>
      <c r="G521" s="147" t="str">
        <f t="shared" si="21"/>
        <v>款</v>
      </c>
    </row>
    <row r="522" ht="36" customHeight="1" spans="1:7">
      <c r="A522" s="444" t="s">
        <v>983</v>
      </c>
      <c r="B522" s="302" t="s">
        <v>139</v>
      </c>
      <c r="C522" s="339"/>
      <c r="D522" s="339"/>
      <c r="E522" s="259"/>
      <c r="F522" s="274" t="str">
        <f t="shared" si="20"/>
        <v>否</v>
      </c>
      <c r="G522" s="147" t="str">
        <f t="shared" si="21"/>
        <v>项</v>
      </c>
    </row>
    <row r="523" ht="36" customHeight="1" spans="1:7">
      <c r="A523" s="444" t="s">
        <v>984</v>
      </c>
      <c r="B523" s="302" t="s">
        <v>141</v>
      </c>
      <c r="C523" s="339">
        <v>0</v>
      </c>
      <c r="D523" s="339">
        <v>0</v>
      </c>
      <c r="E523" s="259"/>
      <c r="F523" s="274" t="str">
        <f t="shared" si="20"/>
        <v>否</v>
      </c>
      <c r="G523" s="147" t="str">
        <f t="shared" si="21"/>
        <v>项</v>
      </c>
    </row>
    <row r="524" ht="36" customHeight="1" spans="1:7">
      <c r="A524" s="444" t="s">
        <v>985</v>
      </c>
      <c r="B524" s="302" t="s">
        <v>143</v>
      </c>
      <c r="C524" s="339"/>
      <c r="D524" s="339"/>
      <c r="E524" s="259"/>
      <c r="F524" s="274" t="str">
        <f t="shared" si="20"/>
        <v>否</v>
      </c>
      <c r="G524" s="147" t="str">
        <f t="shared" si="21"/>
        <v>项</v>
      </c>
    </row>
    <row r="525" ht="36" customHeight="1" spans="1:7">
      <c r="A525" s="444" t="s">
        <v>986</v>
      </c>
      <c r="B525" s="302" t="s">
        <v>987</v>
      </c>
      <c r="C525" s="339"/>
      <c r="D525" s="339"/>
      <c r="E525" s="259"/>
      <c r="F525" s="274" t="str">
        <f t="shared" si="20"/>
        <v>否</v>
      </c>
      <c r="G525" s="147" t="str">
        <f t="shared" si="21"/>
        <v>项</v>
      </c>
    </row>
    <row r="526" ht="36" customHeight="1" spans="1:7">
      <c r="A526" s="444" t="s">
        <v>988</v>
      </c>
      <c r="B526" s="302" t="s">
        <v>989</v>
      </c>
      <c r="C526" s="339"/>
      <c r="D526" s="339"/>
      <c r="E526" s="259"/>
      <c r="F526" s="274" t="str">
        <f t="shared" si="20"/>
        <v>否</v>
      </c>
      <c r="G526" s="147" t="str">
        <f t="shared" si="21"/>
        <v>项</v>
      </c>
    </row>
    <row r="527" ht="36" customHeight="1" spans="1:7">
      <c r="A527" s="444" t="s">
        <v>990</v>
      </c>
      <c r="B527" s="302" t="s">
        <v>991</v>
      </c>
      <c r="C527" s="339"/>
      <c r="D527" s="339"/>
      <c r="E527" s="259"/>
      <c r="F527" s="274" t="str">
        <f t="shared" si="20"/>
        <v>否</v>
      </c>
      <c r="G527" s="147" t="str">
        <f t="shared" si="21"/>
        <v>项</v>
      </c>
    </row>
    <row r="528" ht="36" customHeight="1" spans="1:7">
      <c r="A528" s="450" t="s">
        <v>992</v>
      </c>
      <c r="B528" s="302" t="s">
        <v>993</v>
      </c>
      <c r="C528" s="339"/>
      <c r="D528" s="339"/>
      <c r="E528" s="259"/>
      <c r="F528" s="274" t="str">
        <f t="shared" si="20"/>
        <v>否</v>
      </c>
      <c r="G528" s="147" t="str">
        <f t="shared" si="21"/>
        <v>项</v>
      </c>
    </row>
    <row r="529" ht="36" customHeight="1" spans="1:7">
      <c r="A529" s="450" t="s">
        <v>994</v>
      </c>
      <c r="B529" s="302" t="s">
        <v>995</v>
      </c>
      <c r="C529" s="417">
        <v>477</v>
      </c>
      <c r="D529" s="417">
        <v>627</v>
      </c>
      <c r="E529" s="259">
        <f>(D529-C529)/C529</f>
        <v>0.3145</v>
      </c>
      <c r="F529" s="274" t="str">
        <f t="shared" si="20"/>
        <v>是</v>
      </c>
      <c r="G529" s="147" t="str">
        <f t="shared" si="21"/>
        <v>项</v>
      </c>
    </row>
    <row r="530" ht="36" customHeight="1" spans="1:7">
      <c r="A530" s="444" t="s">
        <v>996</v>
      </c>
      <c r="B530" s="302" t="s">
        <v>997</v>
      </c>
      <c r="C530" s="417">
        <v>15</v>
      </c>
      <c r="D530" s="417">
        <v>20</v>
      </c>
      <c r="E530" s="259">
        <f>(D530-C530)/C530</f>
        <v>0.3333</v>
      </c>
      <c r="F530" s="274" t="str">
        <f t="shared" si="20"/>
        <v>是</v>
      </c>
      <c r="G530" s="147" t="str">
        <f t="shared" si="21"/>
        <v>项</v>
      </c>
    </row>
    <row r="531" ht="36" customHeight="1" spans="1:7">
      <c r="A531" s="443" t="s">
        <v>998</v>
      </c>
      <c r="B531" s="299" t="s">
        <v>999</v>
      </c>
      <c r="C531" s="336">
        <f>SUM(C532:C534)</f>
        <v>0</v>
      </c>
      <c r="D531" s="336">
        <f>SUM(D532:D534)</f>
        <v>0</v>
      </c>
      <c r="E531" s="259"/>
      <c r="F531" s="274" t="str">
        <f t="shared" si="20"/>
        <v>否</v>
      </c>
      <c r="G531" s="147" t="str">
        <f t="shared" si="21"/>
        <v>款</v>
      </c>
    </row>
    <row r="532" ht="36" customHeight="1" spans="1:7">
      <c r="A532" s="444" t="s">
        <v>1000</v>
      </c>
      <c r="B532" s="302" t="s">
        <v>1001</v>
      </c>
      <c r="C532" s="339"/>
      <c r="D532" s="339"/>
      <c r="E532" s="259"/>
      <c r="F532" s="274" t="str">
        <f t="shared" si="20"/>
        <v>否</v>
      </c>
      <c r="G532" s="147" t="str">
        <f t="shared" si="21"/>
        <v>项</v>
      </c>
    </row>
    <row r="533" ht="36" customHeight="1" spans="1:7">
      <c r="A533" s="444" t="s">
        <v>1002</v>
      </c>
      <c r="B533" s="302" t="s">
        <v>1003</v>
      </c>
      <c r="C533" s="339"/>
      <c r="D533" s="339"/>
      <c r="E533" s="259"/>
      <c r="F533" s="274" t="str">
        <f t="shared" si="20"/>
        <v>否</v>
      </c>
      <c r="G533" s="147" t="str">
        <f t="shared" si="21"/>
        <v>项</v>
      </c>
    </row>
    <row r="534" ht="36" customHeight="1" spans="1:7">
      <c r="A534" s="444" t="s">
        <v>1004</v>
      </c>
      <c r="B534" s="302" t="s">
        <v>1005</v>
      </c>
      <c r="C534" s="339"/>
      <c r="D534" s="339"/>
      <c r="E534" s="259"/>
      <c r="F534" s="274" t="str">
        <f t="shared" si="20"/>
        <v>否</v>
      </c>
      <c r="G534" s="147" t="str">
        <f t="shared" si="21"/>
        <v>项</v>
      </c>
    </row>
    <row r="535" ht="36" customHeight="1" spans="1:7">
      <c r="A535" s="443" t="s">
        <v>83</v>
      </c>
      <c r="B535" s="299" t="s">
        <v>84</v>
      </c>
      <c r="C535" s="336">
        <f>SUM(C536+C555+C563+C565+C574+C578+C588+C597+C604+C612+C621+C626+C629+C632+C638+C641++C645+C650+C658+C661)</f>
        <v>94438</v>
      </c>
      <c r="D535" s="336">
        <f>SUM(D536+D555+D563+D565+D574+D578+D588+D597+D604+D612+D621+D626+D629+D632+D638+D641++D645+D650+D658+D661)</f>
        <v>96678</v>
      </c>
      <c r="E535" s="259">
        <f>(D535-C535)/C535</f>
        <v>0.0237</v>
      </c>
      <c r="F535" s="274" t="str">
        <f t="shared" si="20"/>
        <v>是</v>
      </c>
      <c r="G535" s="147" t="str">
        <f t="shared" si="21"/>
        <v>类</v>
      </c>
    </row>
    <row r="536" ht="36" customHeight="1" spans="1:7">
      <c r="A536" s="443" t="s">
        <v>1006</v>
      </c>
      <c r="B536" s="299" t="s">
        <v>1007</v>
      </c>
      <c r="C536" s="336">
        <f>SUM(C537:C554)</f>
        <v>2856</v>
      </c>
      <c r="D536" s="336">
        <f>SUM(D537:D554)</f>
        <v>1956</v>
      </c>
      <c r="E536" s="259">
        <f>(D536-C536)/C536</f>
        <v>-0.3151</v>
      </c>
      <c r="F536" s="274" t="str">
        <f t="shared" si="20"/>
        <v>是</v>
      </c>
      <c r="G536" s="147" t="str">
        <f t="shared" si="21"/>
        <v>款</v>
      </c>
    </row>
    <row r="537" ht="36" customHeight="1" spans="1:7">
      <c r="A537" s="444" t="s">
        <v>1008</v>
      </c>
      <c r="B537" s="302" t="s">
        <v>139</v>
      </c>
      <c r="C537" s="417">
        <v>2630</v>
      </c>
      <c r="D537" s="417">
        <v>1665</v>
      </c>
      <c r="E537" s="259">
        <f>(D537-C537)/C537</f>
        <v>-0.3669</v>
      </c>
      <c r="F537" s="274" t="str">
        <f t="shared" si="20"/>
        <v>是</v>
      </c>
      <c r="G537" s="147" t="str">
        <f t="shared" si="21"/>
        <v>项</v>
      </c>
    </row>
    <row r="538" ht="36" customHeight="1" spans="1:7">
      <c r="A538" s="444" t="s">
        <v>1009</v>
      </c>
      <c r="B538" s="302" t="s">
        <v>141</v>
      </c>
      <c r="C538" s="339"/>
      <c r="D538" s="339"/>
      <c r="E538" s="259"/>
      <c r="F538" s="274" t="str">
        <f t="shared" si="20"/>
        <v>否</v>
      </c>
      <c r="G538" s="147" t="str">
        <f t="shared" si="21"/>
        <v>项</v>
      </c>
    </row>
    <row r="539" ht="36" customHeight="1" spans="1:7">
      <c r="A539" s="444" t="s">
        <v>1010</v>
      </c>
      <c r="B539" s="302" t="s">
        <v>143</v>
      </c>
      <c r="C539" s="339"/>
      <c r="D539" s="339"/>
      <c r="E539" s="259"/>
      <c r="F539" s="274" t="str">
        <f t="shared" si="20"/>
        <v>否</v>
      </c>
      <c r="G539" s="147" t="str">
        <f t="shared" si="21"/>
        <v>项</v>
      </c>
    </row>
    <row r="540" ht="36" customHeight="1" spans="1:7">
      <c r="A540" s="444" t="s">
        <v>1011</v>
      </c>
      <c r="B540" s="302" t="s">
        <v>1012</v>
      </c>
      <c r="C540" s="339">
        <v>0</v>
      </c>
      <c r="D540" s="339">
        <v>0</v>
      </c>
      <c r="E540" s="259"/>
      <c r="F540" s="274" t="str">
        <f t="shared" si="20"/>
        <v>否</v>
      </c>
      <c r="G540" s="147" t="str">
        <f t="shared" si="21"/>
        <v>项</v>
      </c>
    </row>
    <row r="541" ht="36" customHeight="1" spans="1:7">
      <c r="A541" s="444" t="s">
        <v>1013</v>
      </c>
      <c r="B541" s="302" t="s">
        <v>1014</v>
      </c>
      <c r="C541" s="339">
        <v>0</v>
      </c>
      <c r="D541" s="339">
        <v>0</v>
      </c>
      <c r="E541" s="259"/>
      <c r="F541" s="274" t="str">
        <f t="shared" si="20"/>
        <v>否</v>
      </c>
      <c r="G541" s="147" t="str">
        <f t="shared" si="21"/>
        <v>项</v>
      </c>
    </row>
    <row r="542" ht="36" customHeight="1" spans="1:7">
      <c r="A542" s="444" t="s">
        <v>1015</v>
      </c>
      <c r="B542" s="302" t="s">
        <v>1016</v>
      </c>
      <c r="C542" s="339">
        <v>0</v>
      </c>
      <c r="D542" s="339">
        <v>0</v>
      </c>
      <c r="E542" s="259"/>
      <c r="F542" s="274" t="str">
        <f t="shared" si="20"/>
        <v>否</v>
      </c>
      <c r="G542" s="147" t="str">
        <f t="shared" si="21"/>
        <v>项</v>
      </c>
    </row>
    <row r="543" ht="36" customHeight="1" spans="1:7">
      <c r="A543" s="444" t="s">
        <v>1017</v>
      </c>
      <c r="B543" s="302" t="s">
        <v>1018</v>
      </c>
      <c r="C543" s="339"/>
      <c r="D543" s="339"/>
      <c r="E543" s="259"/>
      <c r="F543" s="274" t="str">
        <f t="shared" si="20"/>
        <v>否</v>
      </c>
      <c r="G543" s="147" t="str">
        <f t="shared" si="21"/>
        <v>项</v>
      </c>
    </row>
    <row r="544" ht="36" customHeight="1" spans="1:7">
      <c r="A544" s="444" t="s">
        <v>1019</v>
      </c>
      <c r="B544" s="302" t="s">
        <v>240</v>
      </c>
      <c r="C544" s="339"/>
      <c r="D544" s="339"/>
      <c r="E544" s="259"/>
      <c r="F544" s="274" t="str">
        <f t="shared" si="20"/>
        <v>否</v>
      </c>
      <c r="G544" s="147" t="str">
        <f t="shared" si="21"/>
        <v>项</v>
      </c>
    </row>
    <row r="545" ht="36" customHeight="1" spans="1:7">
      <c r="A545" s="444" t="s">
        <v>1020</v>
      </c>
      <c r="B545" s="302" t="s">
        <v>1021</v>
      </c>
      <c r="C545" s="417">
        <v>203</v>
      </c>
      <c r="D545" s="417">
        <v>195</v>
      </c>
      <c r="E545" s="259">
        <f>(D545-C545)/C545</f>
        <v>-0.0394</v>
      </c>
      <c r="F545" s="274" t="str">
        <f t="shared" si="20"/>
        <v>是</v>
      </c>
      <c r="G545" s="147" t="str">
        <f t="shared" si="21"/>
        <v>项</v>
      </c>
    </row>
    <row r="546" ht="36" customHeight="1" spans="1:7">
      <c r="A546" s="444" t="s">
        <v>1022</v>
      </c>
      <c r="B546" s="302" t="s">
        <v>1023</v>
      </c>
      <c r="C546" s="339"/>
      <c r="D546" s="339"/>
      <c r="E546" s="259"/>
      <c r="F546" s="274" t="str">
        <f t="shared" si="20"/>
        <v>否</v>
      </c>
      <c r="G546" s="147" t="str">
        <f t="shared" si="21"/>
        <v>项</v>
      </c>
    </row>
    <row r="547" ht="36" customHeight="1" spans="1:7">
      <c r="A547" s="444" t="s">
        <v>1024</v>
      </c>
      <c r="B547" s="302" t="s">
        <v>1025</v>
      </c>
      <c r="C547" s="339"/>
      <c r="D547" s="339"/>
      <c r="E547" s="259"/>
      <c r="F547" s="274" t="str">
        <f t="shared" si="20"/>
        <v>否</v>
      </c>
      <c r="G547" s="147" t="str">
        <f t="shared" si="21"/>
        <v>项</v>
      </c>
    </row>
    <row r="548" ht="36" customHeight="1" spans="1:7">
      <c r="A548" s="444" t="s">
        <v>1026</v>
      </c>
      <c r="B548" s="302" t="s">
        <v>1027</v>
      </c>
      <c r="C548" s="339">
        <v>0</v>
      </c>
      <c r="D548" s="339">
        <v>0</v>
      </c>
      <c r="E548" s="259"/>
      <c r="F548" s="274" t="str">
        <f t="shared" si="20"/>
        <v>否</v>
      </c>
      <c r="G548" s="147" t="str">
        <f t="shared" si="21"/>
        <v>项</v>
      </c>
    </row>
    <row r="549" ht="36" customHeight="1" spans="1:7">
      <c r="A549" s="446">
        <v>2080113</v>
      </c>
      <c r="B549" s="418" t="s">
        <v>306</v>
      </c>
      <c r="C549" s="339">
        <v>0</v>
      </c>
      <c r="D549" s="339">
        <v>0</v>
      </c>
      <c r="E549" s="259"/>
      <c r="F549" s="274" t="str">
        <f t="shared" si="20"/>
        <v>否</v>
      </c>
      <c r="G549" s="147" t="str">
        <f t="shared" si="21"/>
        <v>项</v>
      </c>
    </row>
    <row r="550" ht="36" customHeight="1" spans="1:7">
      <c r="A550" s="446">
        <v>2080114</v>
      </c>
      <c r="B550" s="418" t="s">
        <v>308</v>
      </c>
      <c r="C550" s="339">
        <v>0</v>
      </c>
      <c r="D550" s="339">
        <v>0</v>
      </c>
      <c r="E550" s="259"/>
      <c r="F550" s="274" t="str">
        <f t="shared" si="20"/>
        <v>否</v>
      </c>
      <c r="G550" s="147" t="str">
        <f t="shared" si="21"/>
        <v>项</v>
      </c>
    </row>
    <row r="551" ht="36" customHeight="1" spans="1:7">
      <c r="A551" s="446">
        <v>2080115</v>
      </c>
      <c r="B551" s="418" t="s">
        <v>310</v>
      </c>
      <c r="C551" s="339">
        <v>0</v>
      </c>
      <c r="D551" s="339">
        <v>0</v>
      </c>
      <c r="E551" s="259"/>
      <c r="F551" s="274" t="str">
        <f t="shared" si="20"/>
        <v>否</v>
      </c>
      <c r="G551" s="147" t="str">
        <f t="shared" si="21"/>
        <v>项</v>
      </c>
    </row>
    <row r="552" ht="36" customHeight="1" spans="1:7">
      <c r="A552" s="446">
        <v>2080116</v>
      </c>
      <c r="B552" s="418" t="s">
        <v>312</v>
      </c>
      <c r="C552" s="339">
        <v>2</v>
      </c>
      <c r="D552" s="339"/>
      <c r="E552" s="259">
        <f>(D552-C552)/C552</f>
        <v>-1</v>
      </c>
      <c r="F552" s="274" t="str">
        <f t="shared" si="20"/>
        <v>是</v>
      </c>
      <c r="G552" s="147" t="str">
        <f t="shared" si="21"/>
        <v>项</v>
      </c>
    </row>
    <row r="553" ht="36" customHeight="1" spans="1:7">
      <c r="A553" s="446">
        <v>2080150</v>
      </c>
      <c r="B553" s="418" t="s">
        <v>157</v>
      </c>
      <c r="C553" s="339">
        <v>0</v>
      </c>
      <c r="D553" s="339">
        <v>0</v>
      </c>
      <c r="E553" s="259"/>
      <c r="F553" s="274" t="str">
        <f t="shared" si="20"/>
        <v>否</v>
      </c>
      <c r="G553" s="147" t="str">
        <f t="shared" si="21"/>
        <v>项</v>
      </c>
    </row>
    <row r="554" ht="36" customHeight="1" spans="1:7">
      <c r="A554" s="444" t="s">
        <v>1028</v>
      </c>
      <c r="B554" s="302" t="s">
        <v>1029</v>
      </c>
      <c r="C554" s="417">
        <v>21</v>
      </c>
      <c r="D554" s="417">
        <v>96</v>
      </c>
      <c r="E554" s="259">
        <f>(D554-C554)/C554</f>
        <v>3.5714</v>
      </c>
      <c r="F554" s="274" t="str">
        <f t="shared" si="20"/>
        <v>是</v>
      </c>
      <c r="G554" s="147" t="str">
        <f t="shared" si="21"/>
        <v>项</v>
      </c>
    </row>
    <row r="555" ht="36" customHeight="1" spans="1:7">
      <c r="A555" s="443" t="s">
        <v>1030</v>
      </c>
      <c r="B555" s="299" t="s">
        <v>1031</v>
      </c>
      <c r="C555" s="336">
        <f>SUM(C556:C562)</f>
        <v>1975</v>
      </c>
      <c r="D555" s="336">
        <f>SUM(D556:D562)</f>
        <v>666</v>
      </c>
      <c r="E555" s="259">
        <f>(D555-C555)/C555</f>
        <v>-0.6628</v>
      </c>
      <c r="F555" s="274" t="str">
        <f t="shared" si="20"/>
        <v>是</v>
      </c>
      <c r="G555" s="147" t="str">
        <f t="shared" si="21"/>
        <v>款</v>
      </c>
    </row>
    <row r="556" ht="36" customHeight="1" spans="1:7">
      <c r="A556" s="444" t="s">
        <v>1032</v>
      </c>
      <c r="B556" s="302" t="s">
        <v>139</v>
      </c>
      <c r="C556" s="417">
        <v>509</v>
      </c>
      <c r="D556" s="417">
        <v>467</v>
      </c>
      <c r="E556" s="259">
        <f>(D556-C556)/C556</f>
        <v>-0.0825</v>
      </c>
      <c r="F556" s="274" t="str">
        <f t="shared" si="20"/>
        <v>是</v>
      </c>
      <c r="G556" s="147" t="str">
        <f t="shared" si="21"/>
        <v>项</v>
      </c>
    </row>
    <row r="557" ht="36" customHeight="1" spans="1:7">
      <c r="A557" s="444" t="s">
        <v>1033</v>
      </c>
      <c r="B557" s="302" t="s">
        <v>141</v>
      </c>
      <c r="C557" s="339">
        <v>0</v>
      </c>
      <c r="D557" s="339">
        <v>0</v>
      </c>
      <c r="E557" s="259"/>
      <c r="F557" s="274" t="str">
        <f t="shared" si="20"/>
        <v>否</v>
      </c>
      <c r="G557" s="147" t="str">
        <f t="shared" si="21"/>
        <v>项</v>
      </c>
    </row>
    <row r="558" ht="36" customHeight="1" spans="1:7">
      <c r="A558" s="444" t="s">
        <v>1034</v>
      </c>
      <c r="B558" s="302" t="s">
        <v>143</v>
      </c>
      <c r="C558" s="339"/>
      <c r="D558" s="339"/>
      <c r="E558" s="259"/>
      <c r="F558" s="274" t="str">
        <f t="shared" si="20"/>
        <v>否</v>
      </c>
      <c r="G558" s="147" t="str">
        <f t="shared" si="21"/>
        <v>项</v>
      </c>
    </row>
    <row r="559" ht="36" customHeight="1" spans="1:7">
      <c r="A559" s="444" t="s">
        <v>1035</v>
      </c>
      <c r="B559" s="302" t="s">
        <v>1036</v>
      </c>
      <c r="C559" s="339"/>
      <c r="D559" s="339"/>
      <c r="E559" s="259"/>
      <c r="F559" s="274" t="str">
        <f t="shared" si="20"/>
        <v>否</v>
      </c>
      <c r="G559" s="147" t="str">
        <f t="shared" si="21"/>
        <v>项</v>
      </c>
    </row>
    <row r="560" ht="36" customHeight="1" spans="1:7">
      <c r="A560" s="444" t="s">
        <v>1037</v>
      </c>
      <c r="B560" s="302" t="s">
        <v>1038</v>
      </c>
      <c r="C560" s="417">
        <v>23</v>
      </c>
      <c r="D560" s="417">
        <v>48</v>
      </c>
      <c r="E560" s="259">
        <f>(D560-C560)/C560</f>
        <v>1.087</v>
      </c>
      <c r="F560" s="274" t="str">
        <f t="shared" si="20"/>
        <v>是</v>
      </c>
      <c r="G560" s="147" t="str">
        <f t="shared" si="21"/>
        <v>项</v>
      </c>
    </row>
    <row r="561" ht="36" customHeight="1" spans="1:7">
      <c r="A561" s="444" t="s">
        <v>1039</v>
      </c>
      <c r="B561" s="302" t="s">
        <v>1040</v>
      </c>
      <c r="C561" s="339"/>
      <c r="D561" s="339"/>
      <c r="E561" s="259"/>
      <c r="F561" s="274" t="str">
        <f t="shared" si="20"/>
        <v>否</v>
      </c>
      <c r="G561" s="147" t="str">
        <f t="shared" si="21"/>
        <v>项</v>
      </c>
    </row>
    <row r="562" ht="36" customHeight="1" spans="1:7">
      <c r="A562" s="444" t="s">
        <v>1041</v>
      </c>
      <c r="B562" s="302" t="s">
        <v>1042</v>
      </c>
      <c r="C562" s="417">
        <v>1443</v>
      </c>
      <c r="D562" s="417">
        <v>151</v>
      </c>
      <c r="E562" s="259">
        <f>(D562-C562)/C562</f>
        <v>-0.8954</v>
      </c>
      <c r="F562" s="274" t="str">
        <f t="shared" si="20"/>
        <v>是</v>
      </c>
      <c r="G562" s="147" t="str">
        <f t="shared" si="21"/>
        <v>项</v>
      </c>
    </row>
    <row r="563" ht="36" customHeight="1" spans="1:7">
      <c r="A563" s="443" t="s">
        <v>1043</v>
      </c>
      <c r="B563" s="299" t="s">
        <v>1044</v>
      </c>
      <c r="C563" s="336">
        <f>SUM(C564:C564)</f>
        <v>0</v>
      </c>
      <c r="D563" s="336">
        <f>SUM(D564:D564)</f>
        <v>0</v>
      </c>
      <c r="E563" s="259"/>
      <c r="F563" s="274" t="str">
        <f t="shared" si="20"/>
        <v>否</v>
      </c>
      <c r="G563" s="147" t="str">
        <f t="shared" si="21"/>
        <v>款</v>
      </c>
    </row>
    <row r="564" ht="36" customHeight="1" spans="1:7">
      <c r="A564" s="444" t="s">
        <v>1045</v>
      </c>
      <c r="B564" s="302" t="s">
        <v>1046</v>
      </c>
      <c r="C564" s="339">
        <v>0</v>
      </c>
      <c r="D564" s="339">
        <v>0</v>
      </c>
      <c r="E564" s="259"/>
      <c r="F564" s="274" t="str">
        <f t="shared" si="20"/>
        <v>否</v>
      </c>
      <c r="G564" s="147" t="str">
        <f t="shared" si="21"/>
        <v>项</v>
      </c>
    </row>
    <row r="565" ht="36" customHeight="1" spans="1:7">
      <c r="A565" s="443" t="s">
        <v>1047</v>
      </c>
      <c r="B565" s="299" t="s">
        <v>1048</v>
      </c>
      <c r="C565" s="336">
        <f>SUM(C566:C573)</f>
        <v>39086</v>
      </c>
      <c r="D565" s="336">
        <f>SUM(D566:D573)</f>
        <v>38669</v>
      </c>
      <c r="E565" s="259">
        <f t="shared" ref="E565:E572" si="22">(D565-C565)/C565</f>
        <v>-0.0107</v>
      </c>
      <c r="F565" s="274" t="str">
        <f t="shared" si="20"/>
        <v>是</v>
      </c>
      <c r="G565" s="147" t="str">
        <f t="shared" si="21"/>
        <v>款</v>
      </c>
    </row>
    <row r="566" ht="36" customHeight="1" spans="1:7">
      <c r="A566" s="444" t="s">
        <v>1049</v>
      </c>
      <c r="B566" s="302" t="s">
        <v>1050</v>
      </c>
      <c r="C566" s="417">
        <v>2089</v>
      </c>
      <c r="D566" s="417">
        <v>1795</v>
      </c>
      <c r="E566" s="259">
        <f t="shared" si="22"/>
        <v>-0.1407</v>
      </c>
      <c r="F566" s="274" t="str">
        <f t="shared" si="20"/>
        <v>是</v>
      </c>
      <c r="G566" s="147" t="str">
        <f t="shared" si="21"/>
        <v>项</v>
      </c>
    </row>
    <row r="567" ht="36" customHeight="1" spans="1:7">
      <c r="A567" s="444" t="s">
        <v>1051</v>
      </c>
      <c r="B567" s="302" t="s">
        <v>1052</v>
      </c>
      <c r="C567" s="417">
        <v>7348</v>
      </c>
      <c r="D567" s="417">
        <v>6943</v>
      </c>
      <c r="E567" s="259">
        <f t="shared" si="22"/>
        <v>-0.0551</v>
      </c>
      <c r="F567" s="274" t="str">
        <f t="shared" si="20"/>
        <v>是</v>
      </c>
      <c r="G567" s="147" t="str">
        <f t="shared" si="21"/>
        <v>项</v>
      </c>
    </row>
    <row r="568" ht="36" customHeight="1" spans="1:7">
      <c r="A568" s="444" t="s">
        <v>1053</v>
      </c>
      <c r="B568" s="302" t="s">
        <v>1054</v>
      </c>
      <c r="C568" s="417">
        <v>123</v>
      </c>
      <c r="D568" s="417">
        <v>125</v>
      </c>
      <c r="E568" s="259">
        <f t="shared" si="22"/>
        <v>0.0163</v>
      </c>
      <c r="F568" s="274" t="str">
        <f t="shared" si="20"/>
        <v>是</v>
      </c>
      <c r="G568" s="147" t="str">
        <f t="shared" si="21"/>
        <v>项</v>
      </c>
    </row>
    <row r="569" ht="36" customHeight="1" spans="1:7">
      <c r="A569" s="444" t="s">
        <v>1055</v>
      </c>
      <c r="B569" s="302" t="s">
        <v>1056</v>
      </c>
      <c r="C569" s="417">
        <v>22022</v>
      </c>
      <c r="D569" s="417">
        <v>24395</v>
      </c>
      <c r="E569" s="259">
        <f t="shared" si="22"/>
        <v>0.1078</v>
      </c>
      <c r="F569" s="274" t="str">
        <f t="shared" si="20"/>
        <v>是</v>
      </c>
      <c r="G569" s="147" t="str">
        <f t="shared" si="21"/>
        <v>项</v>
      </c>
    </row>
    <row r="570" ht="36" customHeight="1" spans="1:7">
      <c r="A570" s="444" t="s">
        <v>1057</v>
      </c>
      <c r="B570" s="302" t="s">
        <v>1058</v>
      </c>
      <c r="C570" s="417">
        <v>5583</v>
      </c>
      <c r="D570" s="417">
        <v>3200</v>
      </c>
      <c r="E570" s="259">
        <f t="shared" si="22"/>
        <v>-0.4268</v>
      </c>
      <c r="F570" s="274" t="str">
        <f t="shared" si="20"/>
        <v>是</v>
      </c>
      <c r="G570" s="147" t="str">
        <f t="shared" si="21"/>
        <v>项</v>
      </c>
    </row>
    <row r="571" ht="36" customHeight="1" spans="1:7">
      <c r="A571" s="444" t="s">
        <v>1059</v>
      </c>
      <c r="B571" s="302" t="s">
        <v>1060</v>
      </c>
      <c r="C571" s="417">
        <v>1841</v>
      </c>
      <c r="D571" s="417">
        <v>2109</v>
      </c>
      <c r="E571" s="259">
        <f t="shared" si="22"/>
        <v>0.1456</v>
      </c>
      <c r="F571" s="274" t="str">
        <f t="shared" si="20"/>
        <v>是</v>
      </c>
      <c r="G571" s="147" t="str">
        <f t="shared" si="21"/>
        <v>项</v>
      </c>
    </row>
    <row r="572" ht="36" customHeight="1" spans="1:7">
      <c r="A572" s="446">
        <v>2080508</v>
      </c>
      <c r="B572" s="418" t="s">
        <v>1061</v>
      </c>
      <c r="C572" s="417">
        <v>80</v>
      </c>
      <c r="D572" s="417"/>
      <c r="E572" s="259">
        <f t="shared" si="22"/>
        <v>-1</v>
      </c>
      <c r="F572" s="274" t="str">
        <f t="shared" si="20"/>
        <v>是</v>
      </c>
      <c r="G572" s="147" t="str">
        <f t="shared" si="21"/>
        <v>项</v>
      </c>
    </row>
    <row r="573" ht="36" customHeight="1" spans="1:7">
      <c r="A573" s="444" t="s">
        <v>1062</v>
      </c>
      <c r="B573" s="302" t="s">
        <v>1063</v>
      </c>
      <c r="C573" s="417"/>
      <c r="D573" s="417">
        <v>102</v>
      </c>
      <c r="E573" s="259"/>
      <c r="F573" s="274" t="str">
        <f t="shared" si="20"/>
        <v>否</v>
      </c>
      <c r="G573" s="147" t="str">
        <f t="shared" si="21"/>
        <v>项</v>
      </c>
    </row>
    <row r="574" ht="36" customHeight="1" spans="1:7">
      <c r="A574" s="443" t="s">
        <v>1064</v>
      </c>
      <c r="B574" s="299" t="s">
        <v>1065</v>
      </c>
      <c r="C574" s="336">
        <f>SUM(C575:C577)</f>
        <v>0</v>
      </c>
      <c r="D574" s="336">
        <f>SUM(D575:D577)</f>
        <v>0</v>
      </c>
      <c r="E574" s="259"/>
      <c r="F574" s="274" t="str">
        <f t="shared" si="20"/>
        <v>否</v>
      </c>
      <c r="G574" s="147" t="str">
        <f t="shared" si="21"/>
        <v>款</v>
      </c>
    </row>
    <row r="575" ht="36" customHeight="1" spans="1:7">
      <c r="A575" s="444" t="s">
        <v>1066</v>
      </c>
      <c r="B575" s="302" t="s">
        <v>1067</v>
      </c>
      <c r="C575" s="339">
        <v>0</v>
      </c>
      <c r="D575" s="339">
        <v>0</v>
      </c>
      <c r="E575" s="259"/>
      <c r="F575" s="274" t="str">
        <f t="shared" ref="F575:F639" si="23">IF(LEN(A575)=3,"是",IF(B575&lt;&gt;"",IF(SUM(C575:C575)&lt;&gt;0,"是","否"),"是"))</f>
        <v>否</v>
      </c>
      <c r="G575" s="147" t="str">
        <f t="shared" ref="G575:G639" si="24">IF(LEN(A575)=3,"类",IF(LEN(A575)=5,"款","项"))</f>
        <v>项</v>
      </c>
    </row>
    <row r="576" ht="36" customHeight="1" spans="1:7">
      <c r="A576" s="444" t="s">
        <v>1068</v>
      </c>
      <c r="B576" s="302" t="s">
        <v>1069</v>
      </c>
      <c r="C576" s="339">
        <v>0</v>
      </c>
      <c r="D576" s="339">
        <v>0</v>
      </c>
      <c r="E576" s="259"/>
      <c r="F576" s="274" t="str">
        <f t="shared" si="23"/>
        <v>否</v>
      </c>
      <c r="G576" s="147" t="str">
        <f t="shared" si="24"/>
        <v>项</v>
      </c>
    </row>
    <row r="577" ht="36" customHeight="1" spans="1:7">
      <c r="A577" s="444" t="s">
        <v>1070</v>
      </c>
      <c r="B577" s="302" t="s">
        <v>1071</v>
      </c>
      <c r="C577" s="339">
        <v>0</v>
      </c>
      <c r="D577" s="339">
        <v>0</v>
      </c>
      <c r="E577" s="259"/>
      <c r="F577" s="274" t="str">
        <f t="shared" si="23"/>
        <v>否</v>
      </c>
      <c r="G577" s="147" t="str">
        <f t="shared" si="24"/>
        <v>项</v>
      </c>
    </row>
    <row r="578" ht="36" customHeight="1" spans="1:7">
      <c r="A578" s="443" t="s">
        <v>1072</v>
      </c>
      <c r="B578" s="299" t="s">
        <v>1073</v>
      </c>
      <c r="C578" s="336">
        <f>SUM(C579:C587)</f>
        <v>4894</v>
      </c>
      <c r="D578" s="336">
        <f>SUM(D579:D587)</f>
        <v>6079</v>
      </c>
      <c r="E578" s="259">
        <f>(D578-C578)/C578</f>
        <v>0.2421</v>
      </c>
      <c r="F578" s="274" t="str">
        <f t="shared" si="23"/>
        <v>是</v>
      </c>
      <c r="G578" s="147" t="str">
        <f t="shared" si="24"/>
        <v>款</v>
      </c>
    </row>
    <row r="579" ht="36" customHeight="1" spans="1:7">
      <c r="A579" s="444" t="s">
        <v>1074</v>
      </c>
      <c r="B579" s="302" t="s">
        <v>1075</v>
      </c>
      <c r="C579" s="339"/>
      <c r="D579" s="339">
        <v>1870</v>
      </c>
      <c r="E579" s="259"/>
      <c r="F579" s="274" t="str">
        <f t="shared" si="23"/>
        <v>否</v>
      </c>
      <c r="G579" s="147" t="str">
        <f t="shared" si="24"/>
        <v>项</v>
      </c>
    </row>
    <row r="580" ht="36" customHeight="1" spans="1:7">
      <c r="A580" s="444" t="s">
        <v>1076</v>
      </c>
      <c r="B580" s="302" t="s">
        <v>1077</v>
      </c>
      <c r="C580" s="417">
        <v>400</v>
      </c>
      <c r="D580" s="417">
        <v>1609</v>
      </c>
      <c r="E580" s="259">
        <f>(D580-C580)/C580</f>
        <v>3.0225</v>
      </c>
      <c r="F580" s="274" t="str">
        <f t="shared" si="23"/>
        <v>是</v>
      </c>
      <c r="G580" s="147" t="str">
        <f t="shared" si="24"/>
        <v>项</v>
      </c>
    </row>
    <row r="581" ht="36" customHeight="1" spans="1:7">
      <c r="A581" s="444" t="s">
        <v>1078</v>
      </c>
      <c r="B581" s="302" t="s">
        <v>1079</v>
      </c>
      <c r="C581" s="417">
        <v>250</v>
      </c>
      <c r="D581" s="417">
        <v>510</v>
      </c>
      <c r="E581" s="259">
        <f t="shared" ref="E581:E644" si="25">(D581-C581)/C581</f>
        <v>1.04</v>
      </c>
      <c r="F581" s="274" t="str">
        <f t="shared" si="23"/>
        <v>是</v>
      </c>
      <c r="G581" s="147" t="str">
        <f t="shared" si="24"/>
        <v>项</v>
      </c>
    </row>
    <row r="582" ht="36" customHeight="1" spans="1:7">
      <c r="A582" s="444" t="s">
        <v>1080</v>
      </c>
      <c r="B582" s="302" t="s">
        <v>1081</v>
      </c>
      <c r="C582" s="417">
        <v>3545</v>
      </c>
      <c r="D582" s="417">
        <v>1425</v>
      </c>
      <c r="E582" s="259">
        <f t="shared" si="25"/>
        <v>-0.598</v>
      </c>
      <c r="F582" s="274" t="str">
        <f t="shared" si="23"/>
        <v>是</v>
      </c>
      <c r="G582" s="147" t="str">
        <f t="shared" si="24"/>
        <v>项</v>
      </c>
    </row>
    <row r="583" ht="36" customHeight="1" spans="1:7">
      <c r="A583" s="444" t="s">
        <v>1082</v>
      </c>
      <c r="B583" s="302" t="s">
        <v>1083</v>
      </c>
      <c r="C583" s="417"/>
      <c r="D583" s="417"/>
      <c r="E583" s="259"/>
      <c r="F583" s="274" t="str">
        <f t="shared" si="23"/>
        <v>否</v>
      </c>
      <c r="G583" s="147" t="str">
        <f t="shared" si="24"/>
        <v>项</v>
      </c>
    </row>
    <row r="584" ht="36" customHeight="1" spans="1:7">
      <c r="A584" s="444" t="s">
        <v>1084</v>
      </c>
      <c r="B584" s="302" t="s">
        <v>1085</v>
      </c>
      <c r="C584" s="417">
        <v>68</v>
      </c>
      <c r="D584" s="417">
        <v>21</v>
      </c>
      <c r="E584" s="259">
        <f t="shared" si="25"/>
        <v>-0.6912</v>
      </c>
      <c r="F584" s="274" t="str">
        <f t="shared" si="23"/>
        <v>是</v>
      </c>
      <c r="G584" s="147" t="str">
        <f t="shared" si="24"/>
        <v>项</v>
      </c>
    </row>
    <row r="585" ht="36" customHeight="1" spans="1:7">
      <c r="A585" s="444" t="s">
        <v>1086</v>
      </c>
      <c r="B585" s="302" t="s">
        <v>1087</v>
      </c>
      <c r="C585" s="339">
        <v>0</v>
      </c>
      <c r="D585" s="339">
        <v>0</v>
      </c>
      <c r="E585" s="259"/>
      <c r="F585" s="274" t="str">
        <f t="shared" si="23"/>
        <v>否</v>
      </c>
      <c r="G585" s="147" t="str">
        <f t="shared" si="24"/>
        <v>项</v>
      </c>
    </row>
    <row r="586" ht="36" customHeight="1" spans="1:7">
      <c r="A586" s="444" t="s">
        <v>1088</v>
      </c>
      <c r="B586" s="302" t="s">
        <v>1089</v>
      </c>
      <c r="C586" s="339">
        <v>0</v>
      </c>
      <c r="D586" s="339">
        <v>0</v>
      </c>
      <c r="E586" s="259"/>
      <c r="F586" s="274" t="str">
        <f t="shared" si="23"/>
        <v>否</v>
      </c>
      <c r="G586" s="147" t="str">
        <f t="shared" si="24"/>
        <v>项</v>
      </c>
    </row>
    <row r="587" ht="36" customHeight="1" spans="1:7">
      <c r="A587" s="444" t="s">
        <v>1090</v>
      </c>
      <c r="B587" s="302" t="s">
        <v>1091</v>
      </c>
      <c r="C587" s="417">
        <v>631</v>
      </c>
      <c r="D587" s="417">
        <v>644</v>
      </c>
      <c r="E587" s="259">
        <f t="shared" si="25"/>
        <v>0.0206</v>
      </c>
      <c r="F587" s="274" t="str">
        <f t="shared" si="23"/>
        <v>是</v>
      </c>
      <c r="G587" s="147" t="str">
        <f t="shared" si="24"/>
        <v>项</v>
      </c>
    </row>
    <row r="588" ht="36" customHeight="1" spans="1:7">
      <c r="A588" s="443" t="s">
        <v>1092</v>
      </c>
      <c r="B588" s="299" t="s">
        <v>1093</v>
      </c>
      <c r="C588" s="336">
        <f>SUM(C589:C596)</f>
        <v>7585</v>
      </c>
      <c r="D588" s="336">
        <f>SUM(D589:D596)</f>
        <v>8521</v>
      </c>
      <c r="E588" s="259">
        <f t="shared" si="25"/>
        <v>0.1234</v>
      </c>
      <c r="F588" s="274" t="str">
        <f t="shared" si="23"/>
        <v>是</v>
      </c>
      <c r="G588" s="147" t="str">
        <f t="shared" si="24"/>
        <v>款</v>
      </c>
    </row>
    <row r="589" ht="36" customHeight="1" spans="1:7">
      <c r="A589" s="444" t="s">
        <v>1094</v>
      </c>
      <c r="B589" s="302" t="s">
        <v>1095</v>
      </c>
      <c r="C589" s="417">
        <v>3304</v>
      </c>
      <c r="D589" s="417">
        <v>3851</v>
      </c>
      <c r="E589" s="259">
        <f t="shared" si="25"/>
        <v>0.1656</v>
      </c>
      <c r="F589" s="274" t="str">
        <f t="shared" si="23"/>
        <v>是</v>
      </c>
      <c r="G589" s="147" t="str">
        <f t="shared" si="24"/>
        <v>项</v>
      </c>
    </row>
    <row r="590" ht="36" customHeight="1" spans="1:7">
      <c r="A590" s="444" t="s">
        <v>1096</v>
      </c>
      <c r="B590" s="302" t="s">
        <v>1097</v>
      </c>
      <c r="C590" s="417">
        <v>333</v>
      </c>
      <c r="D590" s="417">
        <v>1212</v>
      </c>
      <c r="E590" s="259">
        <f t="shared" si="25"/>
        <v>2.6396</v>
      </c>
      <c r="F590" s="274" t="str">
        <f t="shared" si="23"/>
        <v>是</v>
      </c>
      <c r="G590" s="147" t="str">
        <f t="shared" si="24"/>
        <v>项</v>
      </c>
    </row>
    <row r="591" ht="36" customHeight="1" spans="1:7">
      <c r="A591" s="444" t="s">
        <v>1098</v>
      </c>
      <c r="B591" s="302" t="s">
        <v>1099</v>
      </c>
      <c r="C591" s="417">
        <v>1600</v>
      </c>
      <c r="D591" s="417">
        <v>1362</v>
      </c>
      <c r="E591" s="259">
        <f t="shared" si="25"/>
        <v>-0.1488</v>
      </c>
      <c r="F591" s="274" t="str">
        <f t="shared" si="23"/>
        <v>是</v>
      </c>
      <c r="G591" s="147" t="str">
        <f t="shared" si="24"/>
        <v>项</v>
      </c>
    </row>
    <row r="592" s="404" customFormat="1" ht="36" customHeight="1" spans="1:7">
      <c r="A592" s="444" t="s">
        <v>1100</v>
      </c>
      <c r="B592" s="302" t="s">
        <v>1101</v>
      </c>
      <c r="C592" s="417"/>
      <c r="D592" s="417"/>
      <c r="E592" s="259"/>
      <c r="F592" s="274" t="str">
        <f t="shared" si="23"/>
        <v>否</v>
      </c>
      <c r="G592" s="147" t="str">
        <f t="shared" si="24"/>
        <v>项</v>
      </c>
    </row>
    <row r="593" ht="36" customHeight="1" spans="1:7">
      <c r="A593" s="444" t="s">
        <v>1102</v>
      </c>
      <c r="B593" s="302" t="s">
        <v>1103</v>
      </c>
      <c r="C593" s="417">
        <v>1110</v>
      </c>
      <c r="D593" s="417">
        <v>1233</v>
      </c>
      <c r="E593" s="259">
        <f t="shared" si="25"/>
        <v>0.1108</v>
      </c>
      <c r="F593" s="274" t="str">
        <f t="shared" si="23"/>
        <v>是</v>
      </c>
      <c r="G593" s="147" t="str">
        <f t="shared" si="24"/>
        <v>项</v>
      </c>
    </row>
    <row r="594" ht="36" customHeight="1" spans="1:7">
      <c r="A594" s="444" t="s">
        <v>1104</v>
      </c>
      <c r="B594" s="302" t="s">
        <v>1105</v>
      </c>
      <c r="C594" s="339">
        <v>0</v>
      </c>
      <c r="D594" s="339">
        <v>0</v>
      </c>
      <c r="E594" s="259"/>
      <c r="F594" s="274" t="str">
        <f t="shared" si="23"/>
        <v>否</v>
      </c>
      <c r="G594" s="147" t="str">
        <f t="shared" si="24"/>
        <v>项</v>
      </c>
    </row>
    <row r="595" ht="36" customHeight="1" spans="1:6">
      <c r="A595" s="444">
        <v>2080808</v>
      </c>
      <c r="B595" s="451" t="s">
        <v>1106</v>
      </c>
      <c r="C595" s="417">
        <v>32</v>
      </c>
      <c r="D595" s="417"/>
      <c r="E595" s="259">
        <f t="shared" si="25"/>
        <v>-1</v>
      </c>
      <c r="F595" s="274"/>
    </row>
    <row r="596" ht="36" customHeight="1" spans="1:7">
      <c r="A596" s="444" t="s">
        <v>1107</v>
      </c>
      <c r="B596" s="302" t="s">
        <v>1108</v>
      </c>
      <c r="C596" s="417">
        <v>1206</v>
      </c>
      <c r="D596" s="417">
        <v>863</v>
      </c>
      <c r="E596" s="259">
        <f t="shared" si="25"/>
        <v>-0.2844</v>
      </c>
      <c r="F596" s="274" t="str">
        <f t="shared" si="23"/>
        <v>是</v>
      </c>
      <c r="G596" s="147" t="str">
        <f t="shared" si="24"/>
        <v>项</v>
      </c>
    </row>
    <row r="597" ht="36" customHeight="1" spans="1:7">
      <c r="A597" s="443" t="s">
        <v>1109</v>
      </c>
      <c r="B597" s="299" t="s">
        <v>1110</v>
      </c>
      <c r="C597" s="336">
        <f>SUM(C598:C603)</f>
        <v>1247</v>
      </c>
      <c r="D597" s="336">
        <f>SUM(D598:D603)</f>
        <v>1043</v>
      </c>
      <c r="E597" s="259">
        <f t="shared" si="25"/>
        <v>-0.1636</v>
      </c>
      <c r="F597" s="274" t="str">
        <f t="shared" si="23"/>
        <v>是</v>
      </c>
      <c r="G597" s="147" t="str">
        <f t="shared" si="24"/>
        <v>款</v>
      </c>
    </row>
    <row r="598" s="404" customFormat="1" ht="36" customHeight="1" spans="1:7">
      <c r="A598" s="444" t="s">
        <v>1111</v>
      </c>
      <c r="B598" s="302" t="s">
        <v>1112</v>
      </c>
      <c r="C598" s="417">
        <v>810</v>
      </c>
      <c r="D598" s="417">
        <v>622</v>
      </c>
      <c r="E598" s="259">
        <f t="shared" si="25"/>
        <v>-0.2321</v>
      </c>
      <c r="F598" s="274" t="str">
        <f t="shared" si="23"/>
        <v>是</v>
      </c>
      <c r="G598" s="147" t="str">
        <f t="shared" si="24"/>
        <v>项</v>
      </c>
    </row>
    <row r="599" ht="36" customHeight="1" spans="1:7">
      <c r="A599" s="444" t="s">
        <v>1113</v>
      </c>
      <c r="B599" s="302" t="s">
        <v>1114</v>
      </c>
      <c r="C599" s="417">
        <v>188</v>
      </c>
      <c r="D599" s="417">
        <v>201</v>
      </c>
      <c r="E599" s="259">
        <f t="shared" si="25"/>
        <v>0.0691</v>
      </c>
      <c r="F599" s="274" t="str">
        <f t="shared" si="23"/>
        <v>是</v>
      </c>
      <c r="G599" s="147" t="str">
        <f t="shared" si="24"/>
        <v>项</v>
      </c>
    </row>
    <row r="600" ht="36" customHeight="1" spans="1:7">
      <c r="A600" s="444" t="s">
        <v>1115</v>
      </c>
      <c r="B600" s="302" t="s">
        <v>1116</v>
      </c>
      <c r="C600" s="339"/>
      <c r="D600" s="339"/>
      <c r="E600" s="259"/>
      <c r="F600" s="274" t="str">
        <f t="shared" si="23"/>
        <v>否</v>
      </c>
      <c r="G600" s="147" t="str">
        <f t="shared" si="24"/>
        <v>项</v>
      </c>
    </row>
    <row r="601" ht="36" customHeight="1" spans="1:7">
      <c r="A601" s="444" t="s">
        <v>1117</v>
      </c>
      <c r="B601" s="302" t="s">
        <v>1118</v>
      </c>
      <c r="C601" s="417">
        <v>94</v>
      </c>
      <c r="D601" s="417">
        <v>58</v>
      </c>
      <c r="E601" s="259">
        <f t="shared" si="25"/>
        <v>-0.383</v>
      </c>
      <c r="F601" s="274" t="str">
        <f t="shared" si="23"/>
        <v>是</v>
      </c>
      <c r="G601" s="147" t="str">
        <f t="shared" si="24"/>
        <v>项</v>
      </c>
    </row>
    <row r="602" ht="36" customHeight="1" spans="1:7">
      <c r="A602" s="444" t="s">
        <v>1119</v>
      </c>
      <c r="B602" s="302" t="s">
        <v>1120</v>
      </c>
      <c r="C602" s="417">
        <v>155</v>
      </c>
      <c r="D602" s="417">
        <v>162</v>
      </c>
      <c r="E602" s="259">
        <f t="shared" si="25"/>
        <v>0.0452</v>
      </c>
      <c r="F602" s="274" t="str">
        <f t="shared" si="23"/>
        <v>是</v>
      </c>
      <c r="G602" s="147" t="str">
        <f t="shared" si="24"/>
        <v>项</v>
      </c>
    </row>
    <row r="603" ht="36" customHeight="1" spans="1:7">
      <c r="A603" s="444" t="s">
        <v>1121</v>
      </c>
      <c r="B603" s="302" t="s">
        <v>1122</v>
      </c>
      <c r="C603" s="339"/>
      <c r="D603" s="339"/>
      <c r="E603" s="259"/>
      <c r="F603" s="274" t="str">
        <f t="shared" si="23"/>
        <v>否</v>
      </c>
      <c r="G603" s="147" t="str">
        <f t="shared" si="24"/>
        <v>项</v>
      </c>
    </row>
    <row r="604" ht="36" customHeight="1" spans="1:7">
      <c r="A604" s="443" t="s">
        <v>1123</v>
      </c>
      <c r="B604" s="299" t="s">
        <v>1124</v>
      </c>
      <c r="C604" s="336">
        <f>SUM(C605:C611)</f>
        <v>1522</v>
      </c>
      <c r="D604" s="336">
        <f>SUM(D605:D611)</f>
        <v>1847</v>
      </c>
      <c r="E604" s="259">
        <f t="shared" si="25"/>
        <v>0.2135</v>
      </c>
      <c r="F604" s="274" t="str">
        <f t="shared" si="23"/>
        <v>是</v>
      </c>
      <c r="G604" s="147" t="str">
        <f t="shared" si="24"/>
        <v>款</v>
      </c>
    </row>
    <row r="605" ht="36" customHeight="1" spans="1:7">
      <c r="A605" s="444" t="s">
        <v>1125</v>
      </c>
      <c r="B605" s="302" t="s">
        <v>1126</v>
      </c>
      <c r="C605" s="417">
        <v>576</v>
      </c>
      <c r="D605" s="417">
        <v>611</v>
      </c>
      <c r="E605" s="259">
        <f t="shared" si="25"/>
        <v>0.0608</v>
      </c>
      <c r="F605" s="274" t="str">
        <f t="shared" si="23"/>
        <v>是</v>
      </c>
      <c r="G605" s="147" t="str">
        <f t="shared" si="24"/>
        <v>项</v>
      </c>
    </row>
    <row r="606" ht="36" customHeight="1" spans="1:7">
      <c r="A606" s="444" t="s">
        <v>1127</v>
      </c>
      <c r="B606" s="302" t="s">
        <v>1128</v>
      </c>
      <c r="C606" s="417">
        <v>946</v>
      </c>
      <c r="D606" s="417">
        <v>1086</v>
      </c>
      <c r="E606" s="259">
        <f t="shared" si="25"/>
        <v>0.148</v>
      </c>
      <c r="F606" s="274" t="str">
        <f t="shared" si="23"/>
        <v>是</v>
      </c>
      <c r="G606" s="147" t="str">
        <f t="shared" si="24"/>
        <v>项</v>
      </c>
    </row>
    <row r="607" ht="36" customHeight="1" spans="1:7">
      <c r="A607" s="444" t="s">
        <v>1129</v>
      </c>
      <c r="B607" s="302" t="s">
        <v>1130</v>
      </c>
      <c r="C607" s="339"/>
      <c r="D607" s="339"/>
      <c r="E607" s="259"/>
      <c r="F607" s="274" t="str">
        <f t="shared" si="23"/>
        <v>否</v>
      </c>
      <c r="G607" s="147" t="str">
        <f t="shared" si="24"/>
        <v>项</v>
      </c>
    </row>
    <row r="608" ht="36" customHeight="1" spans="1:7">
      <c r="A608" s="444" t="s">
        <v>1131</v>
      </c>
      <c r="B608" s="302" t="s">
        <v>1132</v>
      </c>
      <c r="C608" s="339"/>
      <c r="D608" s="339">
        <v>150</v>
      </c>
      <c r="E608" s="259"/>
      <c r="F608" s="274" t="str">
        <f t="shared" si="23"/>
        <v>否</v>
      </c>
      <c r="G608" s="147" t="str">
        <f t="shared" si="24"/>
        <v>项</v>
      </c>
    </row>
    <row r="609" ht="36" customHeight="1" spans="1:7">
      <c r="A609" s="444" t="s">
        <v>1133</v>
      </c>
      <c r="B609" s="302" t="s">
        <v>1134</v>
      </c>
      <c r="C609" s="339">
        <v>0</v>
      </c>
      <c r="D609" s="339">
        <v>0</v>
      </c>
      <c r="E609" s="259"/>
      <c r="F609" s="274" t="str">
        <f t="shared" si="23"/>
        <v>否</v>
      </c>
      <c r="G609" s="147" t="str">
        <f t="shared" si="24"/>
        <v>项</v>
      </c>
    </row>
    <row r="610" ht="36" customHeight="1" spans="1:7">
      <c r="A610" s="444" t="s">
        <v>1135</v>
      </c>
      <c r="B610" s="302" t="s">
        <v>1136</v>
      </c>
      <c r="C610" s="339">
        <v>0</v>
      </c>
      <c r="D610" s="339">
        <v>0</v>
      </c>
      <c r="E610" s="259"/>
      <c r="F610" s="274" t="str">
        <f t="shared" si="23"/>
        <v>否</v>
      </c>
      <c r="G610" s="147" t="str">
        <f t="shared" si="24"/>
        <v>项</v>
      </c>
    </row>
    <row r="611" ht="36" customHeight="1" spans="1:7">
      <c r="A611" s="444" t="s">
        <v>1137</v>
      </c>
      <c r="B611" s="302" t="s">
        <v>1138</v>
      </c>
      <c r="C611" s="339">
        <v>0</v>
      </c>
      <c r="D611" s="339">
        <v>0</v>
      </c>
      <c r="E611" s="259"/>
      <c r="F611" s="274" t="str">
        <f t="shared" si="23"/>
        <v>否</v>
      </c>
      <c r="G611" s="147" t="str">
        <f t="shared" si="24"/>
        <v>项</v>
      </c>
    </row>
    <row r="612" ht="36" customHeight="1" spans="1:7">
      <c r="A612" s="443" t="s">
        <v>1139</v>
      </c>
      <c r="B612" s="299" t="s">
        <v>1140</v>
      </c>
      <c r="C612" s="336">
        <f>SUM(C613:C620)</f>
        <v>1806</v>
      </c>
      <c r="D612" s="336">
        <f>SUM(D613:D620)</f>
        <v>2144</v>
      </c>
      <c r="E612" s="259">
        <f t="shared" si="25"/>
        <v>0.1872</v>
      </c>
      <c r="F612" s="274" t="str">
        <f t="shared" si="23"/>
        <v>是</v>
      </c>
      <c r="G612" s="147" t="str">
        <f t="shared" si="24"/>
        <v>款</v>
      </c>
    </row>
    <row r="613" ht="36" customHeight="1" spans="1:7">
      <c r="A613" s="444" t="s">
        <v>1141</v>
      </c>
      <c r="B613" s="302" t="s">
        <v>139</v>
      </c>
      <c r="C613" s="417">
        <v>180</v>
      </c>
      <c r="D613" s="417">
        <v>177</v>
      </c>
      <c r="E613" s="259">
        <f t="shared" si="25"/>
        <v>-0.0167</v>
      </c>
      <c r="F613" s="274" t="str">
        <f t="shared" si="23"/>
        <v>是</v>
      </c>
      <c r="G613" s="147" t="str">
        <f t="shared" si="24"/>
        <v>项</v>
      </c>
    </row>
    <row r="614" ht="36" customHeight="1" spans="1:7">
      <c r="A614" s="444" t="s">
        <v>1142</v>
      </c>
      <c r="B614" s="302" t="s">
        <v>141</v>
      </c>
      <c r="C614" s="339">
        <v>0</v>
      </c>
      <c r="D614" s="339">
        <v>0</v>
      </c>
      <c r="E614" s="259"/>
      <c r="F614" s="274" t="str">
        <f t="shared" si="23"/>
        <v>否</v>
      </c>
      <c r="G614" s="147" t="str">
        <f t="shared" si="24"/>
        <v>项</v>
      </c>
    </row>
    <row r="615" ht="36" customHeight="1" spans="1:7">
      <c r="A615" s="444" t="s">
        <v>1143</v>
      </c>
      <c r="B615" s="302" t="s">
        <v>143</v>
      </c>
      <c r="C615" s="339"/>
      <c r="D615" s="339"/>
      <c r="E615" s="259"/>
      <c r="F615" s="274" t="str">
        <f t="shared" si="23"/>
        <v>否</v>
      </c>
      <c r="G615" s="147" t="str">
        <f t="shared" si="24"/>
        <v>项</v>
      </c>
    </row>
    <row r="616" ht="36" customHeight="1" spans="1:7">
      <c r="A616" s="444" t="s">
        <v>1144</v>
      </c>
      <c r="B616" s="302" t="s">
        <v>1145</v>
      </c>
      <c r="C616" s="417">
        <v>43</v>
      </c>
      <c r="D616" s="417">
        <v>35</v>
      </c>
      <c r="E616" s="259">
        <f t="shared" si="25"/>
        <v>-0.186</v>
      </c>
      <c r="F616" s="274" t="str">
        <f t="shared" si="23"/>
        <v>是</v>
      </c>
      <c r="G616" s="147" t="str">
        <f t="shared" si="24"/>
        <v>项</v>
      </c>
    </row>
    <row r="617" ht="36" customHeight="1" spans="1:7">
      <c r="A617" s="444" t="s">
        <v>1146</v>
      </c>
      <c r="B617" s="302" t="s">
        <v>1147</v>
      </c>
      <c r="C617" s="417">
        <v>40</v>
      </c>
      <c r="D617" s="417">
        <v>65</v>
      </c>
      <c r="E617" s="259">
        <f t="shared" si="25"/>
        <v>0.625</v>
      </c>
      <c r="F617" s="274" t="str">
        <f t="shared" si="23"/>
        <v>是</v>
      </c>
      <c r="G617" s="147" t="str">
        <f t="shared" si="24"/>
        <v>项</v>
      </c>
    </row>
    <row r="618" ht="36" customHeight="1" spans="1:7">
      <c r="A618" s="444" t="s">
        <v>1148</v>
      </c>
      <c r="B618" s="302" t="s">
        <v>1149</v>
      </c>
      <c r="C618" s="339"/>
      <c r="D618" s="339"/>
      <c r="E618" s="259"/>
      <c r="F618" s="274" t="str">
        <f t="shared" si="23"/>
        <v>否</v>
      </c>
      <c r="G618" s="147" t="str">
        <f t="shared" si="24"/>
        <v>项</v>
      </c>
    </row>
    <row r="619" ht="36" customHeight="1" spans="1:7">
      <c r="A619" s="444" t="s">
        <v>1150</v>
      </c>
      <c r="B619" s="302" t="s">
        <v>1151</v>
      </c>
      <c r="C619" s="417">
        <v>1542</v>
      </c>
      <c r="D619" s="417">
        <v>1867</v>
      </c>
      <c r="E619" s="259">
        <f t="shared" si="25"/>
        <v>0.2108</v>
      </c>
      <c r="F619" s="274" t="str">
        <f t="shared" si="23"/>
        <v>是</v>
      </c>
      <c r="G619" s="147" t="str">
        <f t="shared" si="24"/>
        <v>项</v>
      </c>
    </row>
    <row r="620" ht="36" customHeight="1" spans="1:7">
      <c r="A620" s="444" t="s">
        <v>1152</v>
      </c>
      <c r="B620" s="302" t="s">
        <v>1153</v>
      </c>
      <c r="C620" s="417">
        <v>1</v>
      </c>
      <c r="D620" s="417"/>
      <c r="E620" s="259">
        <f t="shared" si="25"/>
        <v>-1</v>
      </c>
      <c r="F620" s="274" t="str">
        <f t="shared" si="23"/>
        <v>是</v>
      </c>
      <c r="G620" s="147" t="str">
        <f t="shared" si="24"/>
        <v>项</v>
      </c>
    </row>
    <row r="621" ht="36" customHeight="1" spans="1:7">
      <c r="A621" s="443" t="s">
        <v>1154</v>
      </c>
      <c r="B621" s="299" t="s">
        <v>1155</v>
      </c>
      <c r="C621" s="336">
        <f>SUM(C622:C625)</f>
        <v>83</v>
      </c>
      <c r="D621" s="336">
        <f>SUM(D622:D625)</f>
        <v>100</v>
      </c>
      <c r="E621" s="259">
        <f t="shared" si="25"/>
        <v>0.2048</v>
      </c>
      <c r="F621" s="274" t="str">
        <f t="shared" si="23"/>
        <v>是</v>
      </c>
      <c r="G621" s="147" t="str">
        <f t="shared" si="24"/>
        <v>款</v>
      </c>
    </row>
    <row r="622" ht="36" customHeight="1" spans="1:7">
      <c r="A622" s="444" t="s">
        <v>1156</v>
      </c>
      <c r="B622" s="302" t="s">
        <v>139</v>
      </c>
      <c r="C622" s="417">
        <v>83</v>
      </c>
      <c r="D622" s="417">
        <v>100</v>
      </c>
      <c r="E622" s="259">
        <f t="shared" si="25"/>
        <v>0.2048</v>
      </c>
      <c r="F622" s="274" t="str">
        <f t="shared" si="23"/>
        <v>是</v>
      </c>
      <c r="G622" s="147" t="str">
        <f t="shared" si="24"/>
        <v>项</v>
      </c>
    </row>
    <row r="623" ht="36" customHeight="1" spans="1:7">
      <c r="A623" s="444" t="s">
        <v>1157</v>
      </c>
      <c r="B623" s="302" t="s">
        <v>141</v>
      </c>
      <c r="C623" s="339">
        <v>0</v>
      </c>
      <c r="D623" s="339">
        <v>0</v>
      </c>
      <c r="E623" s="259"/>
      <c r="F623" s="274" t="str">
        <f t="shared" si="23"/>
        <v>否</v>
      </c>
      <c r="G623" s="147" t="str">
        <f t="shared" si="24"/>
        <v>项</v>
      </c>
    </row>
    <row r="624" ht="36" customHeight="1" spans="1:7">
      <c r="A624" s="444" t="s">
        <v>1158</v>
      </c>
      <c r="B624" s="302" t="s">
        <v>143</v>
      </c>
      <c r="C624" s="339">
        <v>0</v>
      </c>
      <c r="D624" s="339">
        <v>0</v>
      </c>
      <c r="E624" s="259"/>
      <c r="F624" s="274" t="str">
        <f t="shared" si="23"/>
        <v>否</v>
      </c>
      <c r="G624" s="147" t="str">
        <f t="shared" si="24"/>
        <v>项</v>
      </c>
    </row>
    <row r="625" ht="36" customHeight="1" spans="1:7">
      <c r="A625" s="444" t="s">
        <v>1159</v>
      </c>
      <c r="B625" s="302" t="s">
        <v>1160</v>
      </c>
      <c r="C625" s="339"/>
      <c r="D625" s="339"/>
      <c r="E625" s="259"/>
      <c r="F625" s="274" t="str">
        <f t="shared" si="23"/>
        <v>否</v>
      </c>
      <c r="G625" s="147" t="str">
        <f t="shared" si="24"/>
        <v>项</v>
      </c>
    </row>
    <row r="626" ht="36" customHeight="1" spans="1:7">
      <c r="A626" s="443" t="s">
        <v>1161</v>
      </c>
      <c r="B626" s="299" t="s">
        <v>1162</v>
      </c>
      <c r="C626" s="336">
        <f>SUM(C627:C628)</f>
        <v>15991</v>
      </c>
      <c r="D626" s="336">
        <f>SUM(D627:D628)</f>
        <v>16452</v>
      </c>
      <c r="E626" s="259">
        <f t="shared" si="25"/>
        <v>0.0288</v>
      </c>
      <c r="F626" s="274" t="str">
        <f t="shared" si="23"/>
        <v>是</v>
      </c>
      <c r="G626" s="147" t="str">
        <f t="shared" si="24"/>
        <v>款</v>
      </c>
    </row>
    <row r="627" ht="36" customHeight="1" spans="1:7">
      <c r="A627" s="444" t="s">
        <v>1163</v>
      </c>
      <c r="B627" s="302" t="s">
        <v>1164</v>
      </c>
      <c r="C627" s="417">
        <v>2178</v>
      </c>
      <c r="D627" s="417">
        <v>2068</v>
      </c>
      <c r="E627" s="259">
        <f t="shared" si="25"/>
        <v>-0.0505</v>
      </c>
      <c r="F627" s="274" t="str">
        <f t="shared" si="23"/>
        <v>是</v>
      </c>
      <c r="G627" s="147" t="str">
        <f t="shared" si="24"/>
        <v>项</v>
      </c>
    </row>
    <row r="628" ht="36" customHeight="1" spans="1:7">
      <c r="A628" s="444" t="s">
        <v>1165</v>
      </c>
      <c r="B628" s="302" t="s">
        <v>1166</v>
      </c>
      <c r="C628" s="417">
        <v>13813</v>
      </c>
      <c r="D628" s="417">
        <v>14384</v>
      </c>
      <c r="E628" s="259">
        <f t="shared" si="25"/>
        <v>0.0413</v>
      </c>
      <c r="F628" s="274" t="str">
        <f t="shared" si="23"/>
        <v>是</v>
      </c>
      <c r="G628" s="147" t="str">
        <f t="shared" si="24"/>
        <v>项</v>
      </c>
    </row>
    <row r="629" ht="36" customHeight="1" spans="1:7">
      <c r="A629" s="443" t="s">
        <v>1167</v>
      </c>
      <c r="B629" s="299" t="s">
        <v>1168</v>
      </c>
      <c r="C629" s="336">
        <f>SUM(C630:C631)</f>
        <v>439</v>
      </c>
      <c r="D629" s="336">
        <f>SUM(D630:D631)</f>
        <v>439</v>
      </c>
      <c r="E629" s="259">
        <f t="shared" si="25"/>
        <v>0</v>
      </c>
      <c r="F629" s="274" t="str">
        <f t="shared" si="23"/>
        <v>是</v>
      </c>
      <c r="G629" s="147" t="str">
        <f t="shared" si="24"/>
        <v>款</v>
      </c>
    </row>
    <row r="630" ht="36" customHeight="1" spans="1:7">
      <c r="A630" s="444" t="s">
        <v>1169</v>
      </c>
      <c r="B630" s="302" t="s">
        <v>1170</v>
      </c>
      <c r="C630" s="417">
        <v>399</v>
      </c>
      <c r="D630" s="417">
        <v>399</v>
      </c>
      <c r="E630" s="259">
        <f t="shared" si="25"/>
        <v>0</v>
      </c>
      <c r="F630" s="274" t="str">
        <f t="shared" si="23"/>
        <v>是</v>
      </c>
      <c r="G630" s="147" t="str">
        <f t="shared" si="24"/>
        <v>项</v>
      </c>
    </row>
    <row r="631" ht="36" customHeight="1" spans="1:7">
      <c r="A631" s="444" t="s">
        <v>1171</v>
      </c>
      <c r="B631" s="302" t="s">
        <v>1172</v>
      </c>
      <c r="C631" s="417">
        <v>40</v>
      </c>
      <c r="D631" s="417">
        <v>40</v>
      </c>
      <c r="E631" s="259">
        <f t="shared" si="25"/>
        <v>0</v>
      </c>
      <c r="F631" s="274" t="str">
        <f t="shared" si="23"/>
        <v>是</v>
      </c>
      <c r="G631" s="147" t="str">
        <f t="shared" si="24"/>
        <v>项</v>
      </c>
    </row>
    <row r="632" ht="36" customHeight="1" spans="1:7">
      <c r="A632" s="443" t="s">
        <v>1173</v>
      </c>
      <c r="B632" s="299" t="s">
        <v>1174</v>
      </c>
      <c r="C632" s="336">
        <f>SUM(C633:C634)</f>
        <v>2203</v>
      </c>
      <c r="D632" s="336">
        <f>SUM(D633:D634)</f>
        <v>2482</v>
      </c>
      <c r="E632" s="259">
        <f t="shared" si="25"/>
        <v>0.1266</v>
      </c>
      <c r="F632" s="274" t="str">
        <f t="shared" si="23"/>
        <v>是</v>
      </c>
      <c r="G632" s="147" t="str">
        <f t="shared" si="24"/>
        <v>款</v>
      </c>
    </row>
    <row r="633" ht="36" customHeight="1" spans="1:7">
      <c r="A633" s="444" t="s">
        <v>1175</v>
      </c>
      <c r="B633" s="302" t="s">
        <v>1176</v>
      </c>
      <c r="C633" s="339">
        <v>0</v>
      </c>
      <c r="D633" s="339">
        <v>0</v>
      </c>
      <c r="E633" s="259"/>
      <c r="F633" s="274" t="str">
        <f t="shared" si="23"/>
        <v>否</v>
      </c>
      <c r="G633" s="147" t="str">
        <f t="shared" si="24"/>
        <v>项</v>
      </c>
    </row>
    <row r="634" ht="36" customHeight="1" spans="1:7">
      <c r="A634" s="444" t="s">
        <v>1177</v>
      </c>
      <c r="B634" s="302" t="s">
        <v>1178</v>
      </c>
      <c r="C634" s="417">
        <v>2203</v>
      </c>
      <c r="D634" s="417">
        <v>2482</v>
      </c>
      <c r="E634" s="259">
        <f t="shared" si="25"/>
        <v>0.1266</v>
      </c>
      <c r="F634" s="274" t="str">
        <f t="shared" si="23"/>
        <v>是</v>
      </c>
      <c r="G634" s="147" t="str">
        <f t="shared" si="24"/>
        <v>项</v>
      </c>
    </row>
    <row r="635" ht="36" customHeight="1" spans="1:7">
      <c r="A635" s="443" t="s">
        <v>1179</v>
      </c>
      <c r="B635" s="299" t="s">
        <v>1180</v>
      </c>
      <c r="C635" s="336">
        <f>SUM(C636:C637)</f>
        <v>0</v>
      </c>
      <c r="D635" s="336">
        <f>SUM(D636:D637)</f>
        <v>0</v>
      </c>
      <c r="E635" s="259"/>
      <c r="F635" s="274" t="str">
        <f t="shared" si="23"/>
        <v>否</v>
      </c>
      <c r="G635" s="147" t="str">
        <f t="shared" si="24"/>
        <v>款</v>
      </c>
    </row>
    <row r="636" ht="36" customHeight="1" spans="1:7">
      <c r="A636" s="444" t="s">
        <v>1181</v>
      </c>
      <c r="B636" s="302" t="s">
        <v>1182</v>
      </c>
      <c r="C636" s="339">
        <v>0</v>
      </c>
      <c r="D636" s="339">
        <v>0</v>
      </c>
      <c r="E636" s="259"/>
      <c r="F636" s="274" t="str">
        <f t="shared" si="23"/>
        <v>否</v>
      </c>
      <c r="G636" s="147" t="str">
        <f t="shared" si="24"/>
        <v>项</v>
      </c>
    </row>
    <row r="637" ht="36" customHeight="1" spans="1:7">
      <c r="A637" s="444" t="s">
        <v>1183</v>
      </c>
      <c r="B637" s="302" t="s">
        <v>1184</v>
      </c>
      <c r="C637" s="339">
        <v>0</v>
      </c>
      <c r="D637" s="339">
        <v>0</v>
      </c>
      <c r="E637" s="259"/>
      <c r="F637" s="274" t="str">
        <f t="shared" si="23"/>
        <v>否</v>
      </c>
      <c r="G637" s="147" t="str">
        <f t="shared" si="24"/>
        <v>项</v>
      </c>
    </row>
    <row r="638" ht="36" customHeight="1" spans="1:7">
      <c r="A638" s="443" t="s">
        <v>1185</v>
      </c>
      <c r="B638" s="299" t="s">
        <v>1186</v>
      </c>
      <c r="C638" s="336">
        <f>SUM(C639:C640)</f>
        <v>123</v>
      </c>
      <c r="D638" s="336">
        <f>SUM(D639:D640)</f>
        <v>95</v>
      </c>
      <c r="E638" s="259">
        <f t="shared" si="25"/>
        <v>-0.2276</v>
      </c>
      <c r="F638" s="274" t="str">
        <f t="shared" si="23"/>
        <v>是</v>
      </c>
      <c r="G638" s="147" t="str">
        <f t="shared" si="24"/>
        <v>款</v>
      </c>
    </row>
    <row r="639" ht="36" customHeight="1" spans="1:7">
      <c r="A639" s="444" t="s">
        <v>1187</v>
      </c>
      <c r="B639" s="302" t="s">
        <v>1188</v>
      </c>
      <c r="C639" s="339">
        <v>0</v>
      </c>
      <c r="D639" s="339">
        <v>0</v>
      </c>
      <c r="E639" s="259"/>
      <c r="F639" s="274" t="str">
        <f t="shared" si="23"/>
        <v>否</v>
      </c>
      <c r="G639" s="147" t="str">
        <f t="shared" si="24"/>
        <v>项</v>
      </c>
    </row>
    <row r="640" ht="36" customHeight="1" spans="1:7">
      <c r="A640" s="444" t="s">
        <v>1189</v>
      </c>
      <c r="B640" s="302" t="s">
        <v>1190</v>
      </c>
      <c r="C640" s="417">
        <v>123</v>
      </c>
      <c r="D640" s="417">
        <v>95</v>
      </c>
      <c r="E640" s="259">
        <f t="shared" si="25"/>
        <v>-0.2276</v>
      </c>
      <c r="F640" s="274" t="str">
        <f t="shared" ref="F640:F701" si="26">IF(LEN(A640)=3,"是",IF(B640&lt;&gt;"",IF(SUM(C640:C640)&lt;&gt;0,"是","否"),"是"))</f>
        <v>是</v>
      </c>
      <c r="G640" s="147" t="str">
        <f t="shared" ref="G640:G701" si="27">IF(LEN(A640)=3,"类",IF(LEN(A640)=5,"款","项"))</f>
        <v>项</v>
      </c>
    </row>
    <row r="641" ht="36" customHeight="1" spans="1:7">
      <c r="A641" s="443" t="s">
        <v>1191</v>
      </c>
      <c r="B641" s="299" t="s">
        <v>1192</v>
      </c>
      <c r="C641" s="336">
        <f>SUM(C642:C644)</f>
        <v>13896</v>
      </c>
      <c r="D641" s="336">
        <f>SUM(D642:D644)</f>
        <v>15508</v>
      </c>
      <c r="E641" s="259">
        <f t="shared" si="25"/>
        <v>0.116</v>
      </c>
      <c r="F641" s="274" t="str">
        <f t="shared" si="26"/>
        <v>是</v>
      </c>
      <c r="G641" s="147" t="str">
        <f t="shared" si="27"/>
        <v>款</v>
      </c>
    </row>
    <row r="642" ht="36" customHeight="1" spans="1:7">
      <c r="A642" s="444" t="s">
        <v>1193</v>
      </c>
      <c r="B642" s="302" t="s">
        <v>1194</v>
      </c>
      <c r="C642" s="339"/>
      <c r="D642" s="339"/>
      <c r="E642" s="259"/>
      <c r="F642" s="274" t="str">
        <f t="shared" si="26"/>
        <v>否</v>
      </c>
      <c r="G642" s="147" t="str">
        <f t="shared" si="27"/>
        <v>项</v>
      </c>
    </row>
    <row r="643" ht="36" customHeight="1" spans="1:7">
      <c r="A643" s="444" t="s">
        <v>1195</v>
      </c>
      <c r="B643" s="302" t="s">
        <v>1196</v>
      </c>
      <c r="C643" s="417">
        <v>13896</v>
      </c>
      <c r="D643" s="417">
        <v>15508</v>
      </c>
      <c r="E643" s="259">
        <f t="shared" si="25"/>
        <v>0.116</v>
      </c>
      <c r="F643" s="274" t="str">
        <f t="shared" si="26"/>
        <v>是</v>
      </c>
      <c r="G643" s="147" t="str">
        <f t="shared" si="27"/>
        <v>项</v>
      </c>
    </row>
    <row r="644" ht="36" customHeight="1" spans="1:7">
      <c r="A644" s="444" t="s">
        <v>1197</v>
      </c>
      <c r="B644" s="302" t="s">
        <v>1198</v>
      </c>
      <c r="C644" s="339">
        <v>0</v>
      </c>
      <c r="D644" s="339">
        <v>0</v>
      </c>
      <c r="E644" s="259"/>
      <c r="F644" s="274" t="str">
        <f t="shared" si="26"/>
        <v>否</v>
      </c>
      <c r="G644" s="147" t="str">
        <f t="shared" si="27"/>
        <v>项</v>
      </c>
    </row>
    <row r="645" ht="36" customHeight="1" spans="1:7">
      <c r="A645" s="443" t="s">
        <v>1199</v>
      </c>
      <c r="B645" s="299" t="s">
        <v>1200</v>
      </c>
      <c r="C645" s="336">
        <f>SUM(C646:C649)</f>
        <v>67</v>
      </c>
      <c r="D645" s="336">
        <f>SUM(D646:D649)</f>
        <v>64</v>
      </c>
      <c r="E645" s="259">
        <f>(D645-C645)/C645</f>
        <v>-0.0448</v>
      </c>
      <c r="F645" s="274" t="str">
        <f t="shared" si="26"/>
        <v>是</v>
      </c>
      <c r="G645" s="147" t="str">
        <f t="shared" si="27"/>
        <v>款</v>
      </c>
    </row>
    <row r="646" ht="36" customHeight="1" spans="1:7">
      <c r="A646" s="444" t="s">
        <v>1201</v>
      </c>
      <c r="B646" s="302" t="s">
        <v>1202</v>
      </c>
      <c r="C646" s="339">
        <v>0</v>
      </c>
      <c r="D646" s="339">
        <v>0</v>
      </c>
      <c r="E646" s="259"/>
      <c r="F646" s="274" t="str">
        <f t="shared" si="26"/>
        <v>否</v>
      </c>
      <c r="G646" s="147" t="str">
        <f t="shared" si="27"/>
        <v>项</v>
      </c>
    </row>
    <row r="647" ht="36" customHeight="1" spans="1:7">
      <c r="A647" s="444" t="s">
        <v>1203</v>
      </c>
      <c r="B647" s="302" t="s">
        <v>1204</v>
      </c>
      <c r="C647" s="339">
        <v>0</v>
      </c>
      <c r="D647" s="339">
        <v>0</v>
      </c>
      <c r="E647" s="259"/>
      <c r="F647" s="274" t="str">
        <f t="shared" si="26"/>
        <v>否</v>
      </c>
      <c r="G647" s="147" t="str">
        <f t="shared" si="27"/>
        <v>项</v>
      </c>
    </row>
    <row r="648" ht="36" customHeight="1" spans="1:7">
      <c r="A648" s="444" t="s">
        <v>1205</v>
      </c>
      <c r="B648" s="302" t="s">
        <v>1206</v>
      </c>
      <c r="C648" s="339">
        <v>0</v>
      </c>
      <c r="D648" s="339">
        <v>0</v>
      </c>
      <c r="E648" s="259"/>
      <c r="F648" s="274" t="str">
        <f t="shared" si="26"/>
        <v>否</v>
      </c>
      <c r="G648" s="147" t="str">
        <f t="shared" si="27"/>
        <v>项</v>
      </c>
    </row>
    <row r="649" ht="36" customHeight="1" spans="1:7">
      <c r="A649" s="444" t="s">
        <v>1207</v>
      </c>
      <c r="B649" s="302" t="s">
        <v>1208</v>
      </c>
      <c r="C649" s="417">
        <v>67</v>
      </c>
      <c r="D649" s="417">
        <v>64</v>
      </c>
      <c r="E649" s="259">
        <f>(D649-C649)/C649</f>
        <v>-0.0448</v>
      </c>
      <c r="F649" s="274" t="str">
        <f t="shared" si="26"/>
        <v>是</v>
      </c>
      <c r="G649" s="147" t="str">
        <f t="shared" si="27"/>
        <v>项</v>
      </c>
    </row>
    <row r="650" ht="36" customHeight="1" spans="1:7">
      <c r="A650" s="443" t="s">
        <v>1209</v>
      </c>
      <c r="B650" s="299" t="s">
        <v>1210</v>
      </c>
      <c r="C650" s="336">
        <f>SUM(C651:C657)</f>
        <v>251</v>
      </c>
      <c r="D650" s="336">
        <f>SUM(D651:D657)</f>
        <v>213</v>
      </c>
      <c r="E650" s="259">
        <f>(D650-C650)/C650</f>
        <v>-0.1514</v>
      </c>
      <c r="F650" s="274" t="str">
        <f t="shared" si="26"/>
        <v>是</v>
      </c>
      <c r="G650" s="147" t="str">
        <f t="shared" si="27"/>
        <v>款</v>
      </c>
    </row>
    <row r="651" ht="36" customHeight="1" spans="1:7">
      <c r="A651" s="444" t="s">
        <v>1211</v>
      </c>
      <c r="B651" s="302" t="s">
        <v>139</v>
      </c>
      <c r="C651" s="417">
        <v>191</v>
      </c>
      <c r="D651" s="417">
        <v>213</v>
      </c>
      <c r="E651" s="259">
        <f>(D651-C651)/C651</f>
        <v>0.1152</v>
      </c>
      <c r="F651" s="274" t="str">
        <f t="shared" si="26"/>
        <v>是</v>
      </c>
      <c r="G651" s="147" t="str">
        <f t="shared" si="27"/>
        <v>项</v>
      </c>
    </row>
    <row r="652" ht="36" customHeight="1" spans="1:7">
      <c r="A652" s="444" t="s">
        <v>1212</v>
      </c>
      <c r="B652" s="302" t="s">
        <v>141</v>
      </c>
      <c r="C652" s="417"/>
      <c r="D652" s="417"/>
      <c r="E652" s="259"/>
      <c r="F652" s="274" t="str">
        <f t="shared" si="26"/>
        <v>否</v>
      </c>
      <c r="G652" s="147" t="str">
        <f t="shared" si="27"/>
        <v>项</v>
      </c>
    </row>
    <row r="653" ht="36" customHeight="1" spans="1:7">
      <c r="A653" s="444" t="s">
        <v>1213</v>
      </c>
      <c r="B653" s="302" t="s">
        <v>143</v>
      </c>
      <c r="C653" s="339">
        <v>0</v>
      </c>
      <c r="D653" s="339">
        <v>0</v>
      </c>
      <c r="E653" s="259"/>
      <c r="F653" s="274" t="str">
        <f t="shared" si="26"/>
        <v>否</v>
      </c>
      <c r="G653" s="147" t="str">
        <f t="shared" si="27"/>
        <v>项</v>
      </c>
    </row>
    <row r="654" ht="36" customHeight="1" spans="1:7">
      <c r="A654" s="444" t="s">
        <v>1214</v>
      </c>
      <c r="B654" s="302" t="s">
        <v>1215</v>
      </c>
      <c r="C654" s="417">
        <v>60</v>
      </c>
      <c r="D654" s="417"/>
      <c r="E654" s="259">
        <f>(D654-C654)/C654</f>
        <v>-1</v>
      </c>
      <c r="F654" s="274" t="str">
        <f t="shared" si="26"/>
        <v>是</v>
      </c>
      <c r="G654" s="147" t="str">
        <f t="shared" si="27"/>
        <v>项</v>
      </c>
    </row>
    <row r="655" ht="36" customHeight="1" spans="1:7">
      <c r="A655" s="444" t="s">
        <v>1216</v>
      </c>
      <c r="B655" s="302" t="s">
        <v>1217</v>
      </c>
      <c r="C655" s="339"/>
      <c r="D655" s="339"/>
      <c r="E655" s="259"/>
      <c r="F655" s="274" t="str">
        <f t="shared" si="26"/>
        <v>否</v>
      </c>
      <c r="G655" s="147" t="str">
        <f t="shared" si="27"/>
        <v>项</v>
      </c>
    </row>
    <row r="656" ht="36" customHeight="1" spans="1:7">
      <c r="A656" s="444" t="s">
        <v>1218</v>
      </c>
      <c r="B656" s="302" t="s">
        <v>157</v>
      </c>
      <c r="C656" s="339"/>
      <c r="D656" s="339"/>
      <c r="E656" s="259"/>
      <c r="F656" s="274" t="str">
        <f t="shared" si="26"/>
        <v>否</v>
      </c>
      <c r="G656" s="147" t="str">
        <f t="shared" si="27"/>
        <v>项</v>
      </c>
    </row>
    <row r="657" ht="36" customHeight="1" spans="1:7">
      <c r="A657" s="444" t="s">
        <v>1219</v>
      </c>
      <c r="B657" s="302" t="s">
        <v>1220</v>
      </c>
      <c r="C657" s="339"/>
      <c r="D657" s="339"/>
      <c r="E657" s="259"/>
      <c r="F657" s="274" t="str">
        <f t="shared" si="26"/>
        <v>否</v>
      </c>
      <c r="G657" s="147" t="str">
        <f t="shared" si="27"/>
        <v>项</v>
      </c>
    </row>
    <row r="658" ht="36" customHeight="1" spans="1:7">
      <c r="A658" s="443" t="s">
        <v>1221</v>
      </c>
      <c r="B658" s="299" t="s">
        <v>1222</v>
      </c>
      <c r="C658" s="336">
        <f>SUM(C659:C660)</f>
        <v>0</v>
      </c>
      <c r="D658" s="336">
        <f>SUM(D659:D660)</f>
        <v>0</v>
      </c>
      <c r="E658" s="259"/>
      <c r="F658" s="274" t="str">
        <f t="shared" si="26"/>
        <v>否</v>
      </c>
      <c r="G658" s="147" t="str">
        <f t="shared" si="27"/>
        <v>款</v>
      </c>
    </row>
    <row r="659" ht="36" customHeight="1" spans="1:7">
      <c r="A659" s="444" t="s">
        <v>1223</v>
      </c>
      <c r="B659" s="302" t="s">
        <v>1224</v>
      </c>
      <c r="C659" s="339">
        <v>0</v>
      </c>
      <c r="D659" s="339">
        <v>0</v>
      </c>
      <c r="E659" s="259"/>
      <c r="F659" s="274" t="str">
        <f t="shared" si="26"/>
        <v>否</v>
      </c>
      <c r="G659" s="147" t="str">
        <f t="shared" si="27"/>
        <v>项</v>
      </c>
    </row>
    <row r="660" ht="36" customHeight="1" spans="1:7">
      <c r="A660" s="444" t="s">
        <v>1225</v>
      </c>
      <c r="B660" s="302" t="s">
        <v>1226</v>
      </c>
      <c r="C660" s="339">
        <v>0</v>
      </c>
      <c r="D660" s="339">
        <v>0</v>
      </c>
      <c r="E660" s="259"/>
      <c r="F660" s="274" t="str">
        <f t="shared" si="26"/>
        <v>否</v>
      </c>
      <c r="G660" s="147" t="str">
        <f t="shared" si="27"/>
        <v>项</v>
      </c>
    </row>
    <row r="661" ht="36" customHeight="1" spans="1:7">
      <c r="A661" s="443" t="s">
        <v>1227</v>
      </c>
      <c r="B661" s="299" t="s">
        <v>1228</v>
      </c>
      <c r="C661" s="336">
        <f>SUM(C662)</f>
        <v>414</v>
      </c>
      <c r="D661" s="336">
        <f>SUM(D662)</f>
        <v>400</v>
      </c>
      <c r="E661" s="259">
        <f>(D661-C661)/C661</f>
        <v>-0.0338</v>
      </c>
      <c r="F661" s="274" t="str">
        <f t="shared" si="26"/>
        <v>是</v>
      </c>
      <c r="G661" s="147" t="str">
        <f t="shared" si="27"/>
        <v>款</v>
      </c>
    </row>
    <row r="662" ht="36" customHeight="1" spans="1:7">
      <c r="A662" s="304">
        <v>2089999</v>
      </c>
      <c r="B662" s="302" t="s">
        <v>1229</v>
      </c>
      <c r="C662" s="417">
        <v>414</v>
      </c>
      <c r="D662" s="417">
        <v>400</v>
      </c>
      <c r="E662" s="259">
        <f>(D662-C662)/C662</f>
        <v>-0.0338</v>
      </c>
      <c r="F662" s="274" t="str">
        <f t="shared" si="26"/>
        <v>是</v>
      </c>
      <c r="G662" s="147" t="str">
        <f t="shared" si="27"/>
        <v>项</v>
      </c>
    </row>
    <row r="663" ht="36" customHeight="1" spans="1:7">
      <c r="A663" s="443" t="s">
        <v>85</v>
      </c>
      <c r="B663" s="299" t="s">
        <v>86</v>
      </c>
      <c r="C663" s="336">
        <f>SUM(C664+C669+C683+C687+C699+C703+C708+C712+C716+C719+C728+C734)</f>
        <v>42143</v>
      </c>
      <c r="D663" s="336">
        <f>SUM(D664+D669+D683+D687+D699+D703+D708+D712+D716+D719+D728+D730+D732+D734)</f>
        <v>51667</v>
      </c>
      <c r="E663" s="259">
        <f>(D663-C663)/C663</f>
        <v>0.226</v>
      </c>
      <c r="F663" s="274" t="str">
        <f t="shared" si="26"/>
        <v>是</v>
      </c>
      <c r="G663" s="147" t="str">
        <f t="shared" si="27"/>
        <v>类</v>
      </c>
    </row>
    <row r="664" ht="36" customHeight="1" spans="1:7">
      <c r="A664" s="443" t="s">
        <v>1230</v>
      </c>
      <c r="B664" s="299" t="s">
        <v>1231</v>
      </c>
      <c r="C664" s="336">
        <f>SUM(C665)</f>
        <v>500</v>
      </c>
      <c r="D664" s="336">
        <f>SUM(D665)</f>
        <v>667</v>
      </c>
      <c r="E664" s="259">
        <f>(D664-C664)/C664</f>
        <v>0.334</v>
      </c>
      <c r="F664" s="274" t="str">
        <f t="shared" si="26"/>
        <v>是</v>
      </c>
      <c r="G664" s="147" t="str">
        <f t="shared" si="27"/>
        <v>款</v>
      </c>
    </row>
    <row r="665" ht="36" customHeight="1" spans="1:7">
      <c r="A665" s="444" t="s">
        <v>1232</v>
      </c>
      <c r="B665" s="302" t="s">
        <v>139</v>
      </c>
      <c r="C665" s="417">
        <v>500</v>
      </c>
      <c r="D665" s="417">
        <v>667</v>
      </c>
      <c r="E665" s="259">
        <f>(D665-C665)/C665</f>
        <v>0.334</v>
      </c>
      <c r="F665" s="274" t="str">
        <f t="shared" si="26"/>
        <v>是</v>
      </c>
      <c r="G665" s="147" t="str">
        <f t="shared" si="27"/>
        <v>项</v>
      </c>
    </row>
    <row r="666" ht="36" customHeight="1" spans="1:7">
      <c r="A666" s="444" t="s">
        <v>1233</v>
      </c>
      <c r="B666" s="302" t="s">
        <v>141</v>
      </c>
      <c r="C666" s="339"/>
      <c r="D666" s="339"/>
      <c r="E666" s="259"/>
      <c r="F666" s="274" t="str">
        <f t="shared" si="26"/>
        <v>否</v>
      </c>
      <c r="G666" s="147" t="str">
        <f t="shared" si="27"/>
        <v>项</v>
      </c>
    </row>
    <row r="667" ht="36" customHeight="1" spans="1:7">
      <c r="A667" s="444" t="s">
        <v>1234</v>
      </c>
      <c r="B667" s="302" t="s">
        <v>143</v>
      </c>
      <c r="C667" s="339"/>
      <c r="D667" s="339"/>
      <c r="E667" s="259"/>
      <c r="F667" s="274" t="str">
        <f t="shared" si="26"/>
        <v>否</v>
      </c>
      <c r="G667" s="147" t="str">
        <f t="shared" si="27"/>
        <v>项</v>
      </c>
    </row>
    <row r="668" ht="36" customHeight="1" spans="1:7">
      <c r="A668" s="444" t="s">
        <v>1235</v>
      </c>
      <c r="B668" s="302" t="s">
        <v>1236</v>
      </c>
      <c r="C668" s="339"/>
      <c r="D668" s="339"/>
      <c r="E668" s="259"/>
      <c r="F668" s="274" t="str">
        <f t="shared" si="26"/>
        <v>否</v>
      </c>
      <c r="G668" s="147" t="str">
        <f t="shared" si="27"/>
        <v>项</v>
      </c>
    </row>
    <row r="669" ht="36" customHeight="1" spans="1:7">
      <c r="A669" s="443" t="s">
        <v>1237</v>
      </c>
      <c r="B669" s="299" t="s">
        <v>1238</v>
      </c>
      <c r="C669" s="336">
        <f>SUM(C670:C682)</f>
        <v>2560</v>
      </c>
      <c r="D669" s="336">
        <f>SUM(D670:D682)</f>
        <v>1015</v>
      </c>
      <c r="E669" s="259">
        <f>(D669-C669)/C669</f>
        <v>-0.6035</v>
      </c>
      <c r="F669" s="274" t="str">
        <f t="shared" si="26"/>
        <v>是</v>
      </c>
      <c r="G669" s="147" t="str">
        <f t="shared" si="27"/>
        <v>款</v>
      </c>
    </row>
    <row r="670" ht="36" customHeight="1" spans="1:7">
      <c r="A670" s="444" t="s">
        <v>1239</v>
      </c>
      <c r="B670" s="302" t="s">
        <v>1240</v>
      </c>
      <c r="C670" s="417">
        <v>1971</v>
      </c>
      <c r="D670" s="417">
        <v>778</v>
      </c>
      <c r="E670" s="259">
        <f>(D670-C670)/C670</f>
        <v>-0.6053</v>
      </c>
      <c r="F670" s="274" t="str">
        <f t="shared" si="26"/>
        <v>是</v>
      </c>
      <c r="G670" s="147" t="str">
        <f t="shared" si="27"/>
        <v>项</v>
      </c>
    </row>
    <row r="671" ht="36" customHeight="1" spans="1:7">
      <c r="A671" s="444" t="s">
        <v>1241</v>
      </c>
      <c r="B671" s="302" t="s">
        <v>1242</v>
      </c>
      <c r="C671" s="417">
        <v>589</v>
      </c>
      <c r="D671" s="417">
        <v>237</v>
      </c>
      <c r="E671" s="259">
        <f>(D671-C671)/C671</f>
        <v>-0.5976</v>
      </c>
      <c r="F671" s="274" t="str">
        <f t="shared" si="26"/>
        <v>是</v>
      </c>
      <c r="G671" s="147" t="str">
        <f t="shared" si="27"/>
        <v>项</v>
      </c>
    </row>
    <row r="672" ht="36" customHeight="1" spans="1:7">
      <c r="A672" s="444" t="s">
        <v>1243</v>
      </c>
      <c r="B672" s="302" t="s">
        <v>1244</v>
      </c>
      <c r="C672" s="339"/>
      <c r="D672" s="339"/>
      <c r="E672" s="259"/>
      <c r="F672" s="274" t="str">
        <f t="shared" si="26"/>
        <v>否</v>
      </c>
      <c r="G672" s="147" t="str">
        <f t="shared" si="27"/>
        <v>项</v>
      </c>
    </row>
    <row r="673" ht="36" customHeight="1" spans="1:7">
      <c r="A673" s="444" t="s">
        <v>1245</v>
      </c>
      <c r="B673" s="302" t="s">
        <v>1246</v>
      </c>
      <c r="C673" s="339">
        <v>0</v>
      </c>
      <c r="D673" s="339">
        <v>0</v>
      </c>
      <c r="E673" s="259"/>
      <c r="F673" s="274" t="str">
        <f t="shared" si="26"/>
        <v>否</v>
      </c>
      <c r="G673" s="147" t="str">
        <f t="shared" si="27"/>
        <v>项</v>
      </c>
    </row>
    <row r="674" ht="36" customHeight="1" spans="1:7">
      <c r="A674" s="444" t="s">
        <v>1247</v>
      </c>
      <c r="B674" s="302" t="s">
        <v>1248</v>
      </c>
      <c r="C674" s="339">
        <v>0</v>
      </c>
      <c r="D674" s="339">
        <v>0</v>
      </c>
      <c r="E674" s="259"/>
      <c r="F674" s="274" t="str">
        <f t="shared" si="26"/>
        <v>否</v>
      </c>
      <c r="G674" s="147" t="str">
        <f t="shared" si="27"/>
        <v>项</v>
      </c>
    </row>
    <row r="675" ht="36" customHeight="1" spans="1:7">
      <c r="A675" s="444" t="s">
        <v>1249</v>
      </c>
      <c r="B675" s="302" t="s">
        <v>1250</v>
      </c>
      <c r="C675" s="339">
        <v>0</v>
      </c>
      <c r="D675" s="339">
        <v>0</v>
      </c>
      <c r="E675" s="259"/>
      <c r="F675" s="274" t="str">
        <f t="shared" si="26"/>
        <v>否</v>
      </c>
      <c r="G675" s="147" t="str">
        <f t="shared" si="27"/>
        <v>项</v>
      </c>
    </row>
    <row r="676" ht="36" customHeight="1" spans="1:7">
      <c r="A676" s="444" t="s">
        <v>1251</v>
      </c>
      <c r="B676" s="302" t="s">
        <v>1252</v>
      </c>
      <c r="C676" s="339">
        <v>0</v>
      </c>
      <c r="D676" s="339">
        <v>0</v>
      </c>
      <c r="E676" s="259"/>
      <c r="F676" s="274" t="str">
        <f t="shared" si="26"/>
        <v>否</v>
      </c>
      <c r="G676" s="147" t="str">
        <f t="shared" si="27"/>
        <v>项</v>
      </c>
    </row>
    <row r="677" ht="36" customHeight="1" spans="1:7">
      <c r="A677" s="444" t="s">
        <v>1253</v>
      </c>
      <c r="B677" s="302" t="s">
        <v>1254</v>
      </c>
      <c r="C677" s="339"/>
      <c r="D677" s="339"/>
      <c r="E677" s="259"/>
      <c r="F677" s="274" t="str">
        <f t="shared" si="26"/>
        <v>否</v>
      </c>
      <c r="G677" s="147" t="str">
        <f t="shared" si="27"/>
        <v>项</v>
      </c>
    </row>
    <row r="678" ht="36" customHeight="1" spans="1:7">
      <c r="A678" s="444" t="s">
        <v>1255</v>
      </c>
      <c r="B678" s="302" t="s">
        <v>1256</v>
      </c>
      <c r="C678" s="339">
        <v>0</v>
      </c>
      <c r="D678" s="339">
        <v>0</v>
      </c>
      <c r="E678" s="259"/>
      <c r="F678" s="274" t="str">
        <f t="shared" si="26"/>
        <v>否</v>
      </c>
      <c r="G678" s="147" t="str">
        <f t="shared" si="27"/>
        <v>项</v>
      </c>
    </row>
    <row r="679" ht="36" customHeight="1" spans="1:7">
      <c r="A679" s="444" t="s">
        <v>1257</v>
      </c>
      <c r="B679" s="302" t="s">
        <v>1258</v>
      </c>
      <c r="C679" s="339"/>
      <c r="D679" s="339"/>
      <c r="E679" s="259"/>
      <c r="F679" s="274" t="str">
        <f t="shared" si="26"/>
        <v>否</v>
      </c>
      <c r="G679" s="147" t="str">
        <f t="shared" si="27"/>
        <v>项</v>
      </c>
    </row>
    <row r="680" ht="36" customHeight="1" spans="1:7">
      <c r="A680" s="444" t="s">
        <v>1259</v>
      </c>
      <c r="B680" s="302" t="s">
        <v>1260</v>
      </c>
      <c r="C680" s="339">
        <v>0</v>
      </c>
      <c r="D680" s="339">
        <v>0</v>
      </c>
      <c r="E680" s="259"/>
      <c r="F680" s="274" t="str">
        <f t="shared" si="26"/>
        <v>否</v>
      </c>
      <c r="G680" s="147" t="str">
        <f t="shared" si="27"/>
        <v>项</v>
      </c>
    </row>
    <row r="681" ht="36" customHeight="1" spans="1:7">
      <c r="A681" s="444" t="s">
        <v>1261</v>
      </c>
      <c r="B681" s="302" t="s">
        <v>1262</v>
      </c>
      <c r="C681" s="339"/>
      <c r="D681" s="339"/>
      <c r="E681" s="259"/>
      <c r="F681" s="274" t="str">
        <f t="shared" si="26"/>
        <v>否</v>
      </c>
      <c r="G681" s="147" t="str">
        <f t="shared" si="27"/>
        <v>项</v>
      </c>
    </row>
    <row r="682" ht="36" customHeight="1" spans="1:7">
      <c r="A682" s="444" t="s">
        <v>1263</v>
      </c>
      <c r="B682" s="302" t="s">
        <v>1264</v>
      </c>
      <c r="C682" s="339"/>
      <c r="D682" s="339"/>
      <c r="E682" s="259"/>
      <c r="F682" s="274" t="str">
        <f t="shared" si="26"/>
        <v>否</v>
      </c>
      <c r="G682" s="147" t="str">
        <f t="shared" si="27"/>
        <v>项</v>
      </c>
    </row>
    <row r="683" ht="36" customHeight="1" spans="1:7">
      <c r="A683" s="443" t="s">
        <v>1265</v>
      </c>
      <c r="B683" s="299" t="s">
        <v>1266</v>
      </c>
      <c r="C683" s="336">
        <f>SUM(C684:C686)</f>
        <v>4184</v>
      </c>
      <c r="D683" s="336">
        <f>SUM(D684:D686)</f>
        <v>4400</v>
      </c>
      <c r="E683" s="259">
        <f>(D683-C683)/C683</f>
        <v>0.0516</v>
      </c>
      <c r="F683" s="274" t="str">
        <f t="shared" si="26"/>
        <v>是</v>
      </c>
      <c r="G683" s="147" t="str">
        <f t="shared" si="27"/>
        <v>款</v>
      </c>
    </row>
    <row r="684" ht="36" customHeight="1" spans="1:7">
      <c r="A684" s="444" t="s">
        <v>1267</v>
      </c>
      <c r="B684" s="302" t="s">
        <v>1268</v>
      </c>
      <c r="C684" s="339">
        <v>0</v>
      </c>
      <c r="D684" s="339">
        <v>0</v>
      </c>
      <c r="E684" s="259"/>
      <c r="F684" s="274" t="str">
        <f t="shared" si="26"/>
        <v>否</v>
      </c>
      <c r="G684" s="147" t="str">
        <f t="shared" si="27"/>
        <v>项</v>
      </c>
    </row>
    <row r="685" ht="36" customHeight="1" spans="1:7">
      <c r="A685" s="444" t="s">
        <v>1269</v>
      </c>
      <c r="B685" s="302" t="s">
        <v>1270</v>
      </c>
      <c r="C685" s="417">
        <v>4184</v>
      </c>
      <c r="D685" s="417">
        <v>4400</v>
      </c>
      <c r="E685" s="259">
        <f>(D685-C685)/C685</f>
        <v>0.0516</v>
      </c>
      <c r="F685" s="274" t="str">
        <f t="shared" si="26"/>
        <v>是</v>
      </c>
      <c r="G685" s="147" t="str">
        <f t="shared" si="27"/>
        <v>项</v>
      </c>
    </row>
    <row r="686" ht="36" customHeight="1" spans="1:7">
      <c r="A686" s="444" t="s">
        <v>1271</v>
      </c>
      <c r="B686" s="302" t="s">
        <v>1272</v>
      </c>
      <c r="C686" s="339">
        <v>0</v>
      </c>
      <c r="D686" s="339">
        <v>0</v>
      </c>
      <c r="E686" s="259"/>
      <c r="F686" s="274" t="str">
        <f t="shared" si="26"/>
        <v>否</v>
      </c>
      <c r="G686" s="147" t="str">
        <f t="shared" si="27"/>
        <v>项</v>
      </c>
    </row>
    <row r="687" ht="36" customHeight="1" spans="1:7">
      <c r="A687" s="443" t="s">
        <v>1273</v>
      </c>
      <c r="B687" s="299" t="s">
        <v>1274</v>
      </c>
      <c r="C687" s="336">
        <f>SUM(C688:C698)</f>
        <v>9995</v>
      </c>
      <c r="D687" s="336">
        <f>SUM(D688:D698)</f>
        <v>11543</v>
      </c>
      <c r="E687" s="259">
        <f>(D687-C687)/C687</f>
        <v>0.1549</v>
      </c>
      <c r="F687" s="274" t="str">
        <f t="shared" si="26"/>
        <v>是</v>
      </c>
      <c r="G687" s="147" t="str">
        <f t="shared" si="27"/>
        <v>款</v>
      </c>
    </row>
    <row r="688" ht="36" customHeight="1" spans="1:7">
      <c r="A688" s="444" t="s">
        <v>1275</v>
      </c>
      <c r="B688" s="302" t="s">
        <v>1276</v>
      </c>
      <c r="C688" s="417">
        <v>610</v>
      </c>
      <c r="D688" s="417">
        <v>638</v>
      </c>
      <c r="E688" s="259">
        <f>(D688-C688)/C688</f>
        <v>0.0459</v>
      </c>
      <c r="F688" s="274" t="str">
        <f t="shared" si="26"/>
        <v>是</v>
      </c>
      <c r="G688" s="147" t="str">
        <f t="shared" si="27"/>
        <v>项</v>
      </c>
    </row>
    <row r="689" ht="36" customHeight="1" spans="1:7">
      <c r="A689" s="444" t="s">
        <v>1277</v>
      </c>
      <c r="B689" s="302" t="s">
        <v>1278</v>
      </c>
      <c r="C689" s="417">
        <v>155</v>
      </c>
      <c r="D689" s="417">
        <v>160</v>
      </c>
      <c r="E689" s="259">
        <f>(D689-C689)/C689</f>
        <v>0.0323</v>
      </c>
      <c r="F689" s="274" t="str">
        <f t="shared" si="26"/>
        <v>是</v>
      </c>
      <c r="G689" s="147" t="str">
        <f t="shared" si="27"/>
        <v>项</v>
      </c>
    </row>
    <row r="690" ht="36" customHeight="1" spans="1:7">
      <c r="A690" s="444" t="s">
        <v>1279</v>
      </c>
      <c r="B690" s="302" t="s">
        <v>1280</v>
      </c>
      <c r="C690" s="417">
        <v>817</v>
      </c>
      <c r="D690" s="417">
        <v>816</v>
      </c>
      <c r="E690" s="259">
        <f>(D690-C690)/C690</f>
        <v>-0.0012</v>
      </c>
      <c r="F690" s="274" t="str">
        <f t="shared" si="26"/>
        <v>是</v>
      </c>
      <c r="G690" s="147" t="str">
        <f t="shared" si="27"/>
        <v>项</v>
      </c>
    </row>
    <row r="691" ht="36" customHeight="1" spans="1:7">
      <c r="A691" s="444" t="s">
        <v>1281</v>
      </c>
      <c r="B691" s="302" t="s">
        <v>1282</v>
      </c>
      <c r="C691" s="339">
        <v>0</v>
      </c>
      <c r="D691" s="339">
        <v>0</v>
      </c>
      <c r="E691" s="259"/>
      <c r="F691" s="274" t="str">
        <f t="shared" si="26"/>
        <v>否</v>
      </c>
      <c r="G691" s="147" t="str">
        <f t="shared" si="27"/>
        <v>项</v>
      </c>
    </row>
    <row r="692" ht="36" customHeight="1" spans="1:7">
      <c r="A692" s="444" t="s">
        <v>1283</v>
      </c>
      <c r="B692" s="302" t="s">
        <v>1284</v>
      </c>
      <c r="C692" s="417">
        <v>26.53</v>
      </c>
      <c r="D692" s="417">
        <v>28</v>
      </c>
      <c r="E692" s="259">
        <f>(D692-C692)/C692</f>
        <v>0.0554</v>
      </c>
      <c r="F692" s="274" t="str">
        <f t="shared" si="26"/>
        <v>是</v>
      </c>
      <c r="G692" s="147" t="str">
        <f t="shared" si="27"/>
        <v>项</v>
      </c>
    </row>
    <row r="693" ht="36" customHeight="1" spans="1:7">
      <c r="A693" s="444" t="s">
        <v>1285</v>
      </c>
      <c r="B693" s="302" t="s">
        <v>1286</v>
      </c>
      <c r="C693" s="339">
        <v>0</v>
      </c>
      <c r="D693" s="339">
        <v>0</v>
      </c>
      <c r="E693" s="259"/>
      <c r="F693" s="274" t="str">
        <f t="shared" si="26"/>
        <v>否</v>
      </c>
      <c r="G693" s="147" t="str">
        <f t="shared" si="27"/>
        <v>项</v>
      </c>
    </row>
    <row r="694" ht="36" customHeight="1" spans="1:7">
      <c r="A694" s="444" t="s">
        <v>1287</v>
      </c>
      <c r="B694" s="302" t="s">
        <v>1288</v>
      </c>
      <c r="C694" s="339">
        <v>0</v>
      </c>
      <c r="D694" s="339">
        <v>0</v>
      </c>
      <c r="E694" s="259"/>
      <c r="F694" s="274" t="str">
        <f t="shared" si="26"/>
        <v>否</v>
      </c>
      <c r="G694" s="147" t="str">
        <f t="shared" si="27"/>
        <v>项</v>
      </c>
    </row>
    <row r="695" ht="36" customHeight="1" spans="1:7">
      <c r="A695" s="444" t="s">
        <v>1289</v>
      </c>
      <c r="B695" s="302" t="s">
        <v>1290</v>
      </c>
      <c r="C695" s="417">
        <v>6007</v>
      </c>
      <c r="D695" s="417">
        <v>7293</v>
      </c>
      <c r="E695" s="259">
        <f>(D695-C695)/C695</f>
        <v>0.2141</v>
      </c>
      <c r="F695" s="274" t="str">
        <f t="shared" si="26"/>
        <v>是</v>
      </c>
      <c r="G695" s="147" t="str">
        <f t="shared" si="27"/>
        <v>项</v>
      </c>
    </row>
    <row r="696" ht="36" customHeight="1" spans="1:7">
      <c r="A696" s="444" t="s">
        <v>1291</v>
      </c>
      <c r="B696" s="302" t="s">
        <v>1292</v>
      </c>
      <c r="C696" s="417">
        <v>379</v>
      </c>
      <c r="D696" s="417">
        <v>1608</v>
      </c>
      <c r="E696" s="259">
        <f>(D696-C696)/C696</f>
        <v>3.2427</v>
      </c>
      <c r="F696" s="274" t="str">
        <f t="shared" si="26"/>
        <v>是</v>
      </c>
      <c r="G696" s="147" t="str">
        <f t="shared" si="27"/>
        <v>项</v>
      </c>
    </row>
    <row r="697" ht="36" customHeight="1" spans="1:7">
      <c r="A697" s="444" t="s">
        <v>1293</v>
      </c>
      <c r="B697" s="302" t="s">
        <v>1294</v>
      </c>
      <c r="C697" s="417">
        <v>2000</v>
      </c>
      <c r="D697" s="417">
        <v>1000</v>
      </c>
      <c r="E697" s="259">
        <f>(D697-C697)/C697</f>
        <v>-0.5</v>
      </c>
      <c r="F697" s="274" t="str">
        <f t="shared" si="26"/>
        <v>是</v>
      </c>
      <c r="G697" s="147" t="str">
        <f t="shared" si="27"/>
        <v>项</v>
      </c>
    </row>
    <row r="698" ht="36" customHeight="1" spans="1:7">
      <c r="A698" s="444" t="s">
        <v>1295</v>
      </c>
      <c r="B698" s="302" t="s">
        <v>1296</v>
      </c>
      <c r="C698" s="339">
        <v>0</v>
      </c>
      <c r="D698" s="339">
        <v>0</v>
      </c>
      <c r="E698" s="259"/>
      <c r="F698" s="274" t="str">
        <f t="shared" si="26"/>
        <v>否</v>
      </c>
      <c r="G698" s="147" t="str">
        <f t="shared" si="27"/>
        <v>项</v>
      </c>
    </row>
    <row r="699" ht="36" customHeight="1" spans="1:7">
      <c r="A699" s="443" t="s">
        <v>1297</v>
      </c>
      <c r="B699" s="299" t="s">
        <v>1298</v>
      </c>
      <c r="C699" s="336">
        <f>SUM(C700:C702)</f>
        <v>253</v>
      </c>
      <c r="D699" s="336">
        <f>SUM(D700:D702)</f>
        <v>1257</v>
      </c>
      <c r="E699" s="259">
        <f>(D699-C699)/C699</f>
        <v>3.9684</v>
      </c>
      <c r="F699" s="274" t="str">
        <f t="shared" ref="F699:F760" si="28">IF(LEN(A699)=3,"是",IF(B699&lt;&gt;"",IF(SUM(C699:C699)&lt;&gt;0,"是","否"),"是"))</f>
        <v>是</v>
      </c>
      <c r="G699" s="147" t="str">
        <f t="shared" ref="G699:G760" si="29">IF(LEN(A699)=3,"类",IF(LEN(A699)=5,"款","项"))</f>
        <v>款</v>
      </c>
    </row>
    <row r="700" ht="36" customHeight="1" spans="1:7">
      <c r="A700" s="444" t="s">
        <v>1299</v>
      </c>
      <c r="B700" s="302" t="s">
        <v>1300</v>
      </c>
      <c r="C700" s="417"/>
      <c r="D700" s="417"/>
      <c r="E700" s="259"/>
      <c r="F700" s="274" t="str">
        <f t="shared" si="28"/>
        <v>否</v>
      </c>
      <c r="G700" s="147" t="str">
        <f t="shared" si="29"/>
        <v>项</v>
      </c>
    </row>
    <row r="701" ht="36" customHeight="1" spans="1:7">
      <c r="A701" s="444" t="s">
        <v>1301</v>
      </c>
      <c r="B701" s="302" t="s">
        <v>1302</v>
      </c>
      <c r="C701" s="417">
        <v>253</v>
      </c>
      <c r="D701" s="417">
        <v>1012</v>
      </c>
      <c r="E701" s="259">
        <f>(D701-C701)/C701</f>
        <v>3</v>
      </c>
      <c r="F701" s="274" t="str">
        <f t="shared" si="28"/>
        <v>是</v>
      </c>
      <c r="G701" s="147" t="str">
        <f t="shared" si="29"/>
        <v>项</v>
      </c>
    </row>
    <row r="702" ht="36" customHeight="1" spans="1:7">
      <c r="A702" s="444" t="s">
        <v>1303</v>
      </c>
      <c r="B702" s="302" t="s">
        <v>1304</v>
      </c>
      <c r="C702" s="417"/>
      <c r="D702" s="417">
        <v>245</v>
      </c>
      <c r="E702" s="259"/>
      <c r="F702" s="274" t="str">
        <f t="shared" si="28"/>
        <v>否</v>
      </c>
      <c r="G702" s="147" t="str">
        <f t="shared" si="29"/>
        <v>项</v>
      </c>
    </row>
    <row r="703" ht="36" customHeight="1" spans="1:7">
      <c r="A703" s="443" t="s">
        <v>1305</v>
      </c>
      <c r="B703" s="299" t="s">
        <v>1306</v>
      </c>
      <c r="C703" s="336">
        <f>SUM(C704:C707)</f>
        <v>16015</v>
      </c>
      <c r="D703" s="336">
        <f>SUM(D704:D707)</f>
        <v>16389</v>
      </c>
      <c r="E703" s="259">
        <f t="shared" ref="E703:E709" si="30">(D703-C703)/C703</f>
        <v>0.0234</v>
      </c>
      <c r="F703" s="274" t="str">
        <f t="shared" si="28"/>
        <v>是</v>
      </c>
      <c r="G703" s="147" t="str">
        <f t="shared" si="29"/>
        <v>款</v>
      </c>
    </row>
    <row r="704" ht="36" customHeight="1" spans="1:7">
      <c r="A704" s="444" t="s">
        <v>1307</v>
      </c>
      <c r="B704" s="302" t="s">
        <v>1308</v>
      </c>
      <c r="C704" s="417">
        <v>1377</v>
      </c>
      <c r="D704" s="417">
        <v>1345</v>
      </c>
      <c r="E704" s="259">
        <f t="shared" si="30"/>
        <v>-0.0232</v>
      </c>
      <c r="F704" s="274" t="str">
        <f t="shared" si="28"/>
        <v>是</v>
      </c>
      <c r="G704" s="147" t="str">
        <f t="shared" si="29"/>
        <v>项</v>
      </c>
    </row>
    <row r="705" ht="36" customHeight="1" spans="1:7">
      <c r="A705" s="444" t="s">
        <v>1309</v>
      </c>
      <c r="B705" s="302" t="s">
        <v>1310</v>
      </c>
      <c r="C705" s="417">
        <v>7450</v>
      </c>
      <c r="D705" s="417">
        <v>7702</v>
      </c>
      <c r="E705" s="259">
        <f t="shared" si="30"/>
        <v>0.0338</v>
      </c>
      <c r="F705" s="274" t="str">
        <f t="shared" si="28"/>
        <v>是</v>
      </c>
      <c r="G705" s="147" t="str">
        <f t="shared" si="29"/>
        <v>项</v>
      </c>
    </row>
    <row r="706" ht="36" customHeight="1" spans="1:7">
      <c r="A706" s="444" t="s">
        <v>1311</v>
      </c>
      <c r="B706" s="302" t="s">
        <v>1312</v>
      </c>
      <c r="C706" s="417">
        <v>5718</v>
      </c>
      <c r="D706" s="417">
        <v>5840</v>
      </c>
      <c r="E706" s="259">
        <f t="shared" si="30"/>
        <v>0.0213</v>
      </c>
      <c r="F706" s="274" t="str">
        <f t="shared" si="28"/>
        <v>是</v>
      </c>
      <c r="G706" s="147" t="str">
        <f t="shared" si="29"/>
        <v>项</v>
      </c>
    </row>
    <row r="707" ht="36" customHeight="1" spans="1:7">
      <c r="A707" s="444" t="s">
        <v>1313</v>
      </c>
      <c r="B707" s="302" t="s">
        <v>1314</v>
      </c>
      <c r="C707" s="417">
        <v>1470</v>
      </c>
      <c r="D707" s="417">
        <v>1502</v>
      </c>
      <c r="E707" s="259">
        <f t="shared" si="30"/>
        <v>0.0218</v>
      </c>
      <c r="F707" s="274" t="str">
        <f t="shared" si="28"/>
        <v>是</v>
      </c>
      <c r="G707" s="147" t="str">
        <f t="shared" si="29"/>
        <v>项</v>
      </c>
    </row>
    <row r="708" ht="36" customHeight="1" spans="1:7">
      <c r="A708" s="443" t="s">
        <v>1315</v>
      </c>
      <c r="B708" s="299" t="s">
        <v>1316</v>
      </c>
      <c r="C708" s="336">
        <f>SUM(C709:C710)</f>
        <v>1761</v>
      </c>
      <c r="D708" s="336">
        <f>SUM(D709:D710)</f>
        <v>2228</v>
      </c>
      <c r="E708" s="259">
        <f t="shared" si="30"/>
        <v>0.2652</v>
      </c>
      <c r="F708" s="274" t="str">
        <f t="shared" si="28"/>
        <v>是</v>
      </c>
      <c r="G708" s="147" t="str">
        <f t="shared" si="29"/>
        <v>款</v>
      </c>
    </row>
    <row r="709" ht="36" customHeight="1" spans="1:7">
      <c r="A709" s="444" t="s">
        <v>1317</v>
      </c>
      <c r="B709" s="302" t="s">
        <v>1318</v>
      </c>
      <c r="C709" s="417">
        <v>1761</v>
      </c>
      <c r="D709" s="417"/>
      <c r="E709" s="259">
        <f t="shared" si="30"/>
        <v>-1</v>
      </c>
      <c r="F709" s="274" t="str">
        <f t="shared" si="28"/>
        <v>是</v>
      </c>
      <c r="G709" s="147" t="str">
        <f t="shared" si="29"/>
        <v>项</v>
      </c>
    </row>
    <row r="710" ht="36" customHeight="1" spans="1:7">
      <c r="A710" s="444" t="s">
        <v>1319</v>
      </c>
      <c r="B710" s="302" t="s">
        <v>1320</v>
      </c>
      <c r="C710" s="417"/>
      <c r="D710" s="417">
        <v>2228</v>
      </c>
      <c r="E710" s="259"/>
      <c r="F710" s="274" t="str">
        <f t="shared" si="28"/>
        <v>否</v>
      </c>
      <c r="G710" s="147" t="str">
        <f t="shared" si="29"/>
        <v>项</v>
      </c>
    </row>
    <row r="711" ht="36" customHeight="1" spans="1:7">
      <c r="A711" s="444" t="s">
        <v>1321</v>
      </c>
      <c r="B711" s="302" t="s">
        <v>1322</v>
      </c>
      <c r="C711" s="339">
        <v>0</v>
      </c>
      <c r="D711" s="339">
        <v>0</v>
      </c>
      <c r="E711" s="259"/>
      <c r="F711" s="274" t="str">
        <f t="shared" si="28"/>
        <v>否</v>
      </c>
      <c r="G711" s="147" t="str">
        <f t="shared" si="29"/>
        <v>项</v>
      </c>
    </row>
    <row r="712" ht="36" customHeight="1" spans="1:7">
      <c r="A712" s="443" t="s">
        <v>1323</v>
      </c>
      <c r="B712" s="299" t="s">
        <v>1324</v>
      </c>
      <c r="C712" s="336">
        <f>SUM(C713:C715)</f>
        <v>5997</v>
      </c>
      <c r="D712" s="336">
        <f>SUM(D713:D715)</f>
        <v>12756</v>
      </c>
      <c r="E712" s="259">
        <f>(D712-C712)/C712</f>
        <v>1.1271</v>
      </c>
      <c r="F712" s="274" t="str">
        <f t="shared" si="28"/>
        <v>是</v>
      </c>
      <c r="G712" s="147" t="str">
        <f t="shared" si="29"/>
        <v>款</v>
      </c>
    </row>
    <row r="713" ht="36" customHeight="1" spans="1:7">
      <c r="A713" s="444" t="s">
        <v>1325</v>
      </c>
      <c r="B713" s="302" t="s">
        <v>1326</v>
      </c>
      <c r="C713" s="417">
        <v>5997</v>
      </c>
      <c r="D713" s="417">
        <v>12756</v>
      </c>
      <c r="E713" s="259">
        <f>(D713-C713)/C713</f>
        <v>1.1271</v>
      </c>
      <c r="F713" s="274" t="str">
        <f t="shared" si="28"/>
        <v>是</v>
      </c>
      <c r="G713" s="147" t="str">
        <f t="shared" si="29"/>
        <v>项</v>
      </c>
    </row>
    <row r="714" ht="36" customHeight="1" spans="1:7">
      <c r="A714" s="444" t="s">
        <v>1327</v>
      </c>
      <c r="B714" s="302" t="s">
        <v>1328</v>
      </c>
      <c r="C714" s="339">
        <v>0</v>
      </c>
      <c r="D714" s="339">
        <v>0</v>
      </c>
      <c r="E714" s="259"/>
      <c r="F714" s="274" t="str">
        <f t="shared" si="28"/>
        <v>否</v>
      </c>
      <c r="G714" s="147" t="str">
        <f t="shared" si="29"/>
        <v>项</v>
      </c>
    </row>
    <row r="715" ht="36" customHeight="1" spans="1:7">
      <c r="A715" s="444" t="s">
        <v>1329</v>
      </c>
      <c r="B715" s="302" t="s">
        <v>1330</v>
      </c>
      <c r="C715" s="339">
        <v>0</v>
      </c>
      <c r="D715" s="339">
        <v>0</v>
      </c>
      <c r="E715" s="259"/>
      <c r="F715" s="274" t="str">
        <f t="shared" si="28"/>
        <v>否</v>
      </c>
      <c r="G715" s="147" t="str">
        <f t="shared" si="29"/>
        <v>项</v>
      </c>
    </row>
    <row r="716" ht="36" customHeight="1" spans="1:7">
      <c r="A716" s="443" t="s">
        <v>1331</v>
      </c>
      <c r="B716" s="299" t="s">
        <v>1332</v>
      </c>
      <c r="C716" s="336">
        <f>SUM(C717:C718)</f>
        <v>877</v>
      </c>
      <c r="D716" s="336">
        <f>SUM(D717:D718)</f>
        <v>880</v>
      </c>
      <c r="E716" s="259">
        <f>(D716-C716)/C716</f>
        <v>0.0034</v>
      </c>
      <c r="F716" s="274" t="str">
        <f t="shared" si="28"/>
        <v>是</v>
      </c>
      <c r="G716" s="147" t="str">
        <f t="shared" si="29"/>
        <v>款</v>
      </c>
    </row>
    <row r="717" ht="36" customHeight="1" spans="1:7">
      <c r="A717" s="444" t="s">
        <v>1333</v>
      </c>
      <c r="B717" s="302" t="s">
        <v>1334</v>
      </c>
      <c r="C717" s="417">
        <v>397</v>
      </c>
      <c r="D717" s="417">
        <v>330</v>
      </c>
      <c r="E717" s="259">
        <f>(D717-C717)/C717</f>
        <v>-0.1688</v>
      </c>
      <c r="F717" s="274" t="str">
        <f t="shared" si="28"/>
        <v>是</v>
      </c>
      <c r="G717" s="147" t="str">
        <f t="shared" si="29"/>
        <v>项</v>
      </c>
    </row>
    <row r="718" ht="36" customHeight="1" spans="1:7">
      <c r="A718" s="444" t="s">
        <v>1335</v>
      </c>
      <c r="B718" s="302" t="s">
        <v>1336</v>
      </c>
      <c r="C718" s="417">
        <v>480</v>
      </c>
      <c r="D718" s="417">
        <v>550</v>
      </c>
      <c r="E718" s="259">
        <f>(D718-C718)/C718</f>
        <v>0.1458</v>
      </c>
      <c r="F718" s="274" t="str">
        <f t="shared" si="28"/>
        <v>是</v>
      </c>
      <c r="G718" s="147" t="str">
        <f t="shared" si="29"/>
        <v>项</v>
      </c>
    </row>
    <row r="719" ht="36" customHeight="1" spans="1:7">
      <c r="A719" s="443" t="s">
        <v>1337</v>
      </c>
      <c r="B719" s="299" t="s">
        <v>1338</v>
      </c>
      <c r="C719" s="336">
        <f>SUM(C720:C727)</f>
        <v>0</v>
      </c>
      <c r="D719" s="336">
        <f>SUM(D720:D727)</f>
        <v>27</v>
      </c>
      <c r="E719" s="259"/>
      <c r="F719" s="274" t="str">
        <f t="shared" si="28"/>
        <v>否</v>
      </c>
      <c r="G719" s="147" t="str">
        <f t="shared" si="29"/>
        <v>款</v>
      </c>
    </row>
    <row r="720" ht="36" customHeight="1" spans="1:7">
      <c r="A720" s="444" t="s">
        <v>1339</v>
      </c>
      <c r="B720" s="302" t="s">
        <v>139</v>
      </c>
      <c r="C720" s="339"/>
      <c r="D720" s="339"/>
      <c r="E720" s="259"/>
      <c r="F720" s="274" t="str">
        <f t="shared" si="28"/>
        <v>否</v>
      </c>
      <c r="G720" s="147" t="str">
        <f t="shared" si="29"/>
        <v>项</v>
      </c>
    </row>
    <row r="721" ht="36" customHeight="1" spans="1:7">
      <c r="A721" s="444" t="s">
        <v>1340</v>
      </c>
      <c r="B721" s="302" t="s">
        <v>141</v>
      </c>
      <c r="C721" s="339">
        <v>0</v>
      </c>
      <c r="D721" s="339">
        <v>0</v>
      </c>
      <c r="E721" s="259"/>
      <c r="F721" s="274" t="str">
        <f t="shared" si="28"/>
        <v>否</v>
      </c>
      <c r="G721" s="147" t="str">
        <f t="shared" si="29"/>
        <v>项</v>
      </c>
    </row>
    <row r="722" ht="36" customHeight="1" spans="1:7">
      <c r="A722" s="444" t="s">
        <v>1341</v>
      </c>
      <c r="B722" s="302" t="s">
        <v>143</v>
      </c>
      <c r="C722" s="339">
        <v>0</v>
      </c>
      <c r="D722" s="339">
        <v>0</v>
      </c>
      <c r="E722" s="259"/>
      <c r="F722" s="274" t="str">
        <f t="shared" si="28"/>
        <v>否</v>
      </c>
      <c r="G722" s="147" t="str">
        <f t="shared" si="29"/>
        <v>项</v>
      </c>
    </row>
    <row r="723" ht="36" customHeight="1" spans="1:7">
      <c r="A723" s="444" t="s">
        <v>1342</v>
      </c>
      <c r="B723" s="302" t="s">
        <v>240</v>
      </c>
      <c r="C723" s="339">
        <v>0</v>
      </c>
      <c r="D723" s="339">
        <v>0</v>
      </c>
      <c r="E723" s="259"/>
      <c r="F723" s="274" t="str">
        <f t="shared" si="28"/>
        <v>否</v>
      </c>
      <c r="G723" s="147" t="str">
        <f t="shared" si="29"/>
        <v>项</v>
      </c>
    </row>
    <row r="724" ht="36" customHeight="1" spans="1:7">
      <c r="A724" s="444" t="s">
        <v>1343</v>
      </c>
      <c r="B724" s="302" t="s">
        <v>1344</v>
      </c>
      <c r="C724" s="339"/>
      <c r="D724" s="339"/>
      <c r="E724" s="259"/>
      <c r="F724" s="274" t="str">
        <f t="shared" si="28"/>
        <v>否</v>
      </c>
      <c r="G724" s="147" t="str">
        <f t="shared" si="29"/>
        <v>项</v>
      </c>
    </row>
    <row r="725" ht="36" customHeight="1" spans="1:7">
      <c r="A725" s="444" t="s">
        <v>1345</v>
      </c>
      <c r="B725" s="302" t="s">
        <v>1346</v>
      </c>
      <c r="C725" s="339"/>
      <c r="D725" s="339"/>
      <c r="E725" s="259"/>
      <c r="F725" s="274" t="str">
        <f t="shared" si="28"/>
        <v>否</v>
      </c>
      <c r="G725" s="147" t="str">
        <f t="shared" si="29"/>
        <v>项</v>
      </c>
    </row>
    <row r="726" ht="36" customHeight="1" spans="1:7">
      <c r="A726" s="444" t="s">
        <v>1347</v>
      </c>
      <c r="B726" s="302" t="s">
        <v>157</v>
      </c>
      <c r="C726" s="339"/>
      <c r="D726" s="339"/>
      <c r="E726" s="259"/>
      <c r="F726" s="274" t="str">
        <f t="shared" si="28"/>
        <v>否</v>
      </c>
      <c r="G726" s="147" t="str">
        <f t="shared" si="29"/>
        <v>项</v>
      </c>
    </row>
    <row r="727" ht="36" customHeight="1" spans="1:7">
      <c r="A727" s="444" t="s">
        <v>1348</v>
      </c>
      <c r="B727" s="302" t="s">
        <v>1349</v>
      </c>
      <c r="C727" s="339">
        <v>0</v>
      </c>
      <c r="D727" s="339">
        <v>27</v>
      </c>
      <c r="E727" s="259"/>
      <c r="F727" s="274" t="str">
        <f t="shared" si="28"/>
        <v>否</v>
      </c>
      <c r="G727" s="147" t="str">
        <f t="shared" si="29"/>
        <v>项</v>
      </c>
    </row>
    <row r="728" ht="36" customHeight="1" spans="1:7">
      <c r="A728" s="443" t="s">
        <v>1350</v>
      </c>
      <c r="B728" s="299" t="s">
        <v>1351</v>
      </c>
      <c r="C728" s="336">
        <f>SUM(C729)</f>
        <v>0</v>
      </c>
      <c r="D728" s="336">
        <f>SUM(D729)</f>
        <v>15</v>
      </c>
      <c r="E728" s="259"/>
      <c r="F728" s="274" t="str">
        <f t="shared" si="28"/>
        <v>否</v>
      </c>
      <c r="G728" s="147" t="str">
        <f t="shared" si="29"/>
        <v>款</v>
      </c>
    </row>
    <row r="729" ht="36" customHeight="1" spans="1:7">
      <c r="A729" s="444" t="s">
        <v>1352</v>
      </c>
      <c r="B729" s="302" t="s">
        <v>1353</v>
      </c>
      <c r="C729" s="339">
        <v>0</v>
      </c>
      <c r="D729" s="339">
        <v>15</v>
      </c>
      <c r="E729" s="259"/>
      <c r="F729" s="274" t="str">
        <f t="shared" si="28"/>
        <v>否</v>
      </c>
      <c r="G729" s="147" t="str">
        <f t="shared" si="29"/>
        <v>项</v>
      </c>
    </row>
    <row r="730" ht="36" customHeight="1" spans="1:6">
      <c r="A730" s="443">
        <v>21017</v>
      </c>
      <c r="B730" s="299" t="s">
        <v>1354</v>
      </c>
      <c r="C730" s="339"/>
      <c r="D730" s="336">
        <v>210</v>
      </c>
      <c r="E730" s="259"/>
      <c r="F730" s="274"/>
    </row>
    <row r="731" ht="36" customHeight="1" spans="1:6">
      <c r="A731" s="452">
        <v>2101799</v>
      </c>
      <c r="B731" s="302" t="s">
        <v>1355</v>
      </c>
      <c r="C731" s="339"/>
      <c r="D731" s="339">
        <v>210</v>
      </c>
      <c r="E731" s="259"/>
      <c r="F731" s="274"/>
    </row>
    <row r="732" ht="36" customHeight="1" spans="1:6">
      <c r="A732" s="453">
        <v>21018</v>
      </c>
      <c r="B732" s="299" t="s">
        <v>1356</v>
      </c>
      <c r="C732" s="339"/>
      <c r="D732" s="336">
        <v>200</v>
      </c>
      <c r="E732" s="259"/>
      <c r="F732" s="274"/>
    </row>
    <row r="733" ht="36" customHeight="1" spans="1:6">
      <c r="A733" s="452">
        <v>2101801</v>
      </c>
      <c r="B733" s="302" t="s">
        <v>139</v>
      </c>
      <c r="C733" s="339"/>
      <c r="D733" s="339">
        <v>200</v>
      </c>
      <c r="E733" s="259"/>
      <c r="F733" s="274"/>
    </row>
    <row r="734" ht="36" customHeight="1" spans="1:7">
      <c r="A734" s="443" t="s">
        <v>1357</v>
      </c>
      <c r="B734" s="299" t="s">
        <v>1358</v>
      </c>
      <c r="C734" s="336">
        <f>SUM(C735)</f>
        <v>1</v>
      </c>
      <c r="D734" s="336">
        <f>SUM(D735)</f>
        <v>80</v>
      </c>
      <c r="E734" s="259">
        <f>(D734-C734)/C734</f>
        <v>79</v>
      </c>
      <c r="F734" s="274" t="str">
        <f t="shared" ref="F734:F764" si="31">IF(LEN(A734)=3,"是",IF(B734&lt;&gt;"",IF(SUM(C734:C734)&lt;&gt;0,"是","否"),"是"))</f>
        <v>是</v>
      </c>
      <c r="G734" s="147" t="str">
        <f t="shared" ref="G734:G764" si="32">IF(LEN(A734)=3,"类",IF(LEN(A734)=5,"款","项"))</f>
        <v>款</v>
      </c>
    </row>
    <row r="735" ht="36" customHeight="1" spans="1:7">
      <c r="A735" s="444">
        <v>2109999</v>
      </c>
      <c r="B735" s="302" t="s">
        <v>1359</v>
      </c>
      <c r="C735" s="417">
        <v>1</v>
      </c>
      <c r="D735" s="417">
        <v>80</v>
      </c>
      <c r="E735" s="259">
        <f>(D735-C735)/C735</f>
        <v>79</v>
      </c>
      <c r="F735" s="274" t="str">
        <f t="shared" si="31"/>
        <v>是</v>
      </c>
      <c r="G735" s="147" t="str">
        <f t="shared" si="32"/>
        <v>项</v>
      </c>
    </row>
    <row r="736" ht="36" customHeight="1" spans="1:7">
      <c r="A736" s="443" t="s">
        <v>87</v>
      </c>
      <c r="B736" s="299" t="s">
        <v>88</v>
      </c>
      <c r="C736" s="336">
        <f>SUM(C737+C747+C751+C760+C772+C786+C796+C798+C813)</f>
        <v>3836</v>
      </c>
      <c r="D736" s="336">
        <f>SUM(D737+D747+D751+D760+D765+D772+D786+D794+D796+D798+D813)</f>
        <v>2410</v>
      </c>
      <c r="E736" s="259">
        <f>(D736-C736)/C736</f>
        <v>-0.3717</v>
      </c>
      <c r="F736" s="274" t="str">
        <f t="shared" si="31"/>
        <v>是</v>
      </c>
      <c r="G736" s="147" t="str">
        <f t="shared" si="32"/>
        <v>类</v>
      </c>
    </row>
    <row r="737" ht="36" customHeight="1" spans="1:7">
      <c r="A737" s="443" t="s">
        <v>1360</v>
      </c>
      <c r="B737" s="299" t="s">
        <v>1361</v>
      </c>
      <c r="C737" s="336">
        <f>SUM(C738:C746)</f>
        <v>877</v>
      </c>
      <c r="D737" s="336">
        <f>SUM(D738:D746)</f>
        <v>61</v>
      </c>
      <c r="E737" s="259">
        <f>(D737-C737)/C737</f>
        <v>-0.9304</v>
      </c>
      <c r="F737" s="274" t="str">
        <f t="shared" si="31"/>
        <v>是</v>
      </c>
      <c r="G737" s="147" t="str">
        <f t="shared" si="32"/>
        <v>款</v>
      </c>
    </row>
    <row r="738" ht="36" customHeight="1" spans="1:7">
      <c r="A738" s="444" t="s">
        <v>1362</v>
      </c>
      <c r="B738" s="302" t="s">
        <v>139</v>
      </c>
      <c r="C738" s="339"/>
      <c r="D738" s="339"/>
      <c r="E738" s="259"/>
      <c r="F738" s="274" t="str">
        <f t="shared" si="31"/>
        <v>否</v>
      </c>
      <c r="G738" s="147" t="str">
        <f t="shared" si="32"/>
        <v>项</v>
      </c>
    </row>
    <row r="739" ht="36" customHeight="1" spans="1:7">
      <c r="A739" s="444" t="s">
        <v>1363</v>
      </c>
      <c r="B739" s="302" t="s">
        <v>141</v>
      </c>
      <c r="C739" s="339"/>
      <c r="D739" s="339"/>
      <c r="E739" s="259"/>
      <c r="F739" s="274" t="str">
        <f t="shared" si="31"/>
        <v>否</v>
      </c>
      <c r="G739" s="147" t="str">
        <f t="shared" si="32"/>
        <v>项</v>
      </c>
    </row>
    <row r="740" ht="36" customHeight="1" spans="1:7">
      <c r="A740" s="444" t="s">
        <v>1364</v>
      </c>
      <c r="B740" s="302" t="s">
        <v>143</v>
      </c>
      <c r="C740" s="339"/>
      <c r="D740" s="339"/>
      <c r="E740" s="259"/>
      <c r="F740" s="274" t="str">
        <f t="shared" si="31"/>
        <v>否</v>
      </c>
      <c r="G740" s="147" t="str">
        <f t="shared" si="32"/>
        <v>项</v>
      </c>
    </row>
    <row r="741" ht="36" customHeight="1" spans="1:7">
      <c r="A741" s="444" t="s">
        <v>1365</v>
      </c>
      <c r="B741" s="302" t="s">
        <v>1366</v>
      </c>
      <c r="C741" s="339"/>
      <c r="D741" s="339"/>
      <c r="E741" s="259"/>
      <c r="F741" s="274" t="str">
        <f t="shared" si="31"/>
        <v>否</v>
      </c>
      <c r="G741" s="147" t="str">
        <f t="shared" si="32"/>
        <v>项</v>
      </c>
    </row>
    <row r="742" ht="36" customHeight="1" spans="1:7">
      <c r="A742" s="444" t="s">
        <v>1367</v>
      </c>
      <c r="B742" s="302" t="s">
        <v>1368</v>
      </c>
      <c r="C742" s="339"/>
      <c r="D742" s="339"/>
      <c r="E742" s="259"/>
      <c r="F742" s="274" t="str">
        <f t="shared" si="31"/>
        <v>否</v>
      </c>
      <c r="G742" s="147" t="str">
        <f t="shared" si="32"/>
        <v>项</v>
      </c>
    </row>
    <row r="743" ht="36" customHeight="1" spans="1:7">
      <c r="A743" s="444" t="s">
        <v>1369</v>
      </c>
      <c r="B743" s="302" t="s">
        <v>1370</v>
      </c>
      <c r="C743" s="339"/>
      <c r="D743" s="339"/>
      <c r="E743" s="259"/>
      <c r="F743" s="274" t="str">
        <f t="shared" si="31"/>
        <v>否</v>
      </c>
      <c r="G743" s="147" t="str">
        <f t="shared" si="32"/>
        <v>项</v>
      </c>
    </row>
    <row r="744" ht="36" customHeight="1" spans="1:7">
      <c r="A744" s="444" t="s">
        <v>1371</v>
      </c>
      <c r="B744" s="302" t="s">
        <v>1372</v>
      </c>
      <c r="C744" s="339"/>
      <c r="D744" s="339"/>
      <c r="E744" s="259"/>
      <c r="F744" s="274" t="str">
        <f t="shared" si="31"/>
        <v>否</v>
      </c>
      <c r="G744" s="147" t="str">
        <f t="shared" si="32"/>
        <v>项</v>
      </c>
    </row>
    <row r="745" ht="36" customHeight="1" spans="1:7">
      <c r="A745" s="444" t="s">
        <v>1373</v>
      </c>
      <c r="B745" s="302" t="s">
        <v>1374</v>
      </c>
      <c r="C745" s="339"/>
      <c r="D745" s="339"/>
      <c r="E745" s="259"/>
      <c r="F745" s="274" t="str">
        <f t="shared" si="31"/>
        <v>否</v>
      </c>
      <c r="G745" s="147" t="str">
        <f t="shared" si="32"/>
        <v>项</v>
      </c>
    </row>
    <row r="746" ht="36" customHeight="1" spans="1:7">
      <c r="A746" s="444" t="s">
        <v>1375</v>
      </c>
      <c r="B746" s="302" t="s">
        <v>1376</v>
      </c>
      <c r="C746" s="417">
        <v>877</v>
      </c>
      <c r="D746" s="417">
        <v>61</v>
      </c>
      <c r="E746" s="259">
        <f>(D746-C746)/C746</f>
        <v>-0.9304</v>
      </c>
      <c r="F746" s="274" t="str">
        <f t="shared" si="31"/>
        <v>是</v>
      </c>
      <c r="G746" s="147" t="str">
        <f t="shared" si="32"/>
        <v>项</v>
      </c>
    </row>
    <row r="747" ht="36" customHeight="1" spans="1:7">
      <c r="A747" s="443" t="s">
        <v>1377</v>
      </c>
      <c r="B747" s="299" t="s">
        <v>1378</v>
      </c>
      <c r="C747" s="336">
        <f>SUM(C750)</f>
        <v>0</v>
      </c>
      <c r="D747" s="336">
        <f>SUM(D750)</f>
        <v>0</v>
      </c>
      <c r="E747" s="259"/>
      <c r="F747" s="274" t="str">
        <f t="shared" si="31"/>
        <v>否</v>
      </c>
      <c r="G747" s="147" t="str">
        <f t="shared" si="32"/>
        <v>款</v>
      </c>
    </row>
    <row r="748" ht="36" customHeight="1" spans="1:7">
      <c r="A748" s="444" t="s">
        <v>1379</v>
      </c>
      <c r="B748" s="302" t="s">
        <v>1380</v>
      </c>
      <c r="C748" s="339"/>
      <c r="D748" s="339"/>
      <c r="E748" s="259"/>
      <c r="F748" s="274" t="str">
        <f t="shared" si="31"/>
        <v>否</v>
      </c>
      <c r="G748" s="147" t="str">
        <f t="shared" si="32"/>
        <v>项</v>
      </c>
    </row>
    <row r="749" ht="36" customHeight="1" spans="1:7">
      <c r="A749" s="444" t="s">
        <v>1381</v>
      </c>
      <c r="B749" s="302" t="s">
        <v>1382</v>
      </c>
      <c r="C749" s="339"/>
      <c r="D749" s="339"/>
      <c r="E749" s="259"/>
      <c r="F749" s="274" t="str">
        <f t="shared" si="31"/>
        <v>否</v>
      </c>
      <c r="G749" s="147" t="str">
        <f t="shared" si="32"/>
        <v>项</v>
      </c>
    </row>
    <row r="750" ht="36" customHeight="1" spans="1:7">
      <c r="A750" s="444" t="s">
        <v>1383</v>
      </c>
      <c r="B750" s="302" t="s">
        <v>1384</v>
      </c>
      <c r="C750" s="339"/>
      <c r="D750" s="339"/>
      <c r="E750" s="259"/>
      <c r="F750" s="274" t="str">
        <f t="shared" si="31"/>
        <v>否</v>
      </c>
      <c r="G750" s="147" t="str">
        <f t="shared" si="32"/>
        <v>项</v>
      </c>
    </row>
    <row r="751" ht="36" customHeight="1" spans="1:7">
      <c r="A751" s="443" t="s">
        <v>1385</v>
      </c>
      <c r="B751" s="299" t="s">
        <v>1386</v>
      </c>
      <c r="C751" s="336">
        <f>SUM(C753)</f>
        <v>1402</v>
      </c>
      <c r="D751" s="336">
        <f>SUM(D753)</f>
        <v>1344</v>
      </c>
      <c r="E751" s="259">
        <f>(D751-C751)/C751</f>
        <v>-0.0414</v>
      </c>
      <c r="F751" s="274" t="str">
        <f t="shared" si="31"/>
        <v>是</v>
      </c>
      <c r="G751" s="147" t="str">
        <f t="shared" si="32"/>
        <v>款</v>
      </c>
    </row>
    <row r="752" ht="36" customHeight="1" spans="1:7">
      <c r="A752" s="444" t="s">
        <v>1387</v>
      </c>
      <c r="B752" s="302" t="s">
        <v>1388</v>
      </c>
      <c r="C752" s="339"/>
      <c r="D752" s="339"/>
      <c r="E752" s="259"/>
      <c r="F752" s="274" t="str">
        <f t="shared" si="31"/>
        <v>否</v>
      </c>
      <c r="G752" s="147" t="str">
        <f t="shared" si="32"/>
        <v>项</v>
      </c>
    </row>
    <row r="753" ht="36" customHeight="1" spans="1:7">
      <c r="A753" s="444" t="s">
        <v>1389</v>
      </c>
      <c r="B753" s="302" t="s">
        <v>1390</v>
      </c>
      <c r="C753" s="417">
        <v>1402</v>
      </c>
      <c r="D753" s="417">
        <v>1344</v>
      </c>
      <c r="E753" s="259">
        <f>(D753-C753)/C753</f>
        <v>-0.0414</v>
      </c>
      <c r="F753" s="274" t="str">
        <f t="shared" si="31"/>
        <v>是</v>
      </c>
      <c r="G753" s="147" t="str">
        <f t="shared" si="32"/>
        <v>项</v>
      </c>
    </row>
    <row r="754" ht="36" customHeight="1" spans="1:7">
      <c r="A754" s="444" t="s">
        <v>1391</v>
      </c>
      <c r="B754" s="302" t="s">
        <v>1392</v>
      </c>
      <c r="C754" s="339">
        <v>0</v>
      </c>
      <c r="D754" s="339">
        <v>0</v>
      </c>
      <c r="E754" s="259"/>
      <c r="F754" s="274" t="str">
        <f t="shared" si="31"/>
        <v>否</v>
      </c>
      <c r="G754" s="147" t="str">
        <f t="shared" si="32"/>
        <v>项</v>
      </c>
    </row>
    <row r="755" ht="36" customHeight="1" spans="1:7">
      <c r="A755" s="444" t="s">
        <v>1393</v>
      </c>
      <c r="B755" s="302" t="s">
        <v>1394</v>
      </c>
      <c r="C755" s="339"/>
      <c r="D755" s="339"/>
      <c r="E755" s="259"/>
      <c r="F755" s="274" t="str">
        <f t="shared" si="31"/>
        <v>否</v>
      </c>
      <c r="G755" s="147" t="str">
        <f t="shared" si="32"/>
        <v>项</v>
      </c>
    </row>
    <row r="756" ht="36" customHeight="1" spans="1:7">
      <c r="A756" s="444" t="s">
        <v>1395</v>
      </c>
      <c r="B756" s="302" t="s">
        <v>1396</v>
      </c>
      <c r="C756" s="339">
        <v>0</v>
      </c>
      <c r="D756" s="339">
        <v>0</v>
      </c>
      <c r="E756" s="259"/>
      <c r="F756" s="274" t="str">
        <f t="shared" si="31"/>
        <v>否</v>
      </c>
      <c r="G756" s="147" t="str">
        <f t="shared" si="32"/>
        <v>项</v>
      </c>
    </row>
    <row r="757" ht="36" customHeight="1" spans="1:7">
      <c r="A757" s="444" t="s">
        <v>1397</v>
      </c>
      <c r="B757" s="302" t="s">
        <v>1398</v>
      </c>
      <c r="C757" s="339">
        <v>0</v>
      </c>
      <c r="D757" s="339">
        <v>0</v>
      </c>
      <c r="E757" s="259"/>
      <c r="F757" s="274" t="str">
        <f t="shared" si="31"/>
        <v>否</v>
      </c>
      <c r="G757" s="147" t="str">
        <f t="shared" si="32"/>
        <v>项</v>
      </c>
    </row>
    <row r="758" ht="36" customHeight="1" spans="1:7">
      <c r="A758" s="304" t="s">
        <v>1399</v>
      </c>
      <c r="B758" s="302" t="s">
        <v>1400</v>
      </c>
      <c r="C758" s="339">
        <v>0</v>
      </c>
      <c r="D758" s="339">
        <v>0</v>
      </c>
      <c r="E758" s="259"/>
      <c r="F758" s="274" t="str">
        <f t="shared" si="31"/>
        <v>否</v>
      </c>
      <c r="G758" s="147" t="str">
        <f t="shared" si="32"/>
        <v>项</v>
      </c>
    </row>
    <row r="759" ht="36" customHeight="1" spans="1:7">
      <c r="A759" s="444" t="s">
        <v>1401</v>
      </c>
      <c r="B759" s="302" t="s">
        <v>1402</v>
      </c>
      <c r="C759" s="339"/>
      <c r="D759" s="339"/>
      <c r="E759" s="259"/>
      <c r="F759" s="274" t="str">
        <f t="shared" si="31"/>
        <v>否</v>
      </c>
      <c r="G759" s="147" t="str">
        <f t="shared" si="32"/>
        <v>项</v>
      </c>
    </row>
    <row r="760" ht="36" customHeight="1" spans="1:7">
      <c r="A760" s="443" t="s">
        <v>1403</v>
      </c>
      <c r="B760" s="299" t="s">
        <v>1404</v>
      </c>
      <c r="C760" s="336">
        <f>SUM(C761:C764)</f>
        <v>763</v>
      </c>
      <c r="D760" s="336">
        <f>SUM(D761:D764)</f>
        <v>429</v>
      </c>
      <c r="E760" s="259">
        <f>(D760-C760)/C760</f>
        <v>-0.4377</v>
      </c>
      <c r="F760" s="274" t="str">
        <f t="shared" si="31"/>
        <v>是</v>
      </c>
      <c r="G760" s="147" t="str">
        <f t="shared" si="32"/>
        <v>款</v>
      </c>
    </row>
    <row r="761" ht="36" customHeight="1" spans="1:7">
      <c r="A761" s="444" t="s">
        <v>1405</v>
      </c>
      <c r="B761" s="302" t="s">
        <v>1406</v>
      </c>
      <c r="C761" s="417">
        <v>508</v>
      </c>
      <c r="D761" s="417">
        <v>177</v>
      </c>
      <c r="E761" s="259">
        <f>(D761-C761)/C761</f>
        <v>-0.6516</v>
      </c>
      <c r="F761" s="274" t="str">
        <f t="shared" si="31"/>
        <v>是</v>
      </c>
      <c r="G761" s="147" t="str">
        <f t="shared" si="32"/>
        <v>项</v>
      </c>
    </row>
    <row r="762" ht="36" customHeight="1" spans="1:7">
      <c r="A762" s="444" t="s">
        <v>1407</v>
      </c>
      <c r="B762" s="302" t="s">
        <v>1408</v>
      </c>
      <c r="C762" s="339"/>
      <c r="D762" s="339"/>
      <c r="E762" s="259"/>
      <c r="F762" s="274" t="str">
        <f t="shared" si="31"/>
        <v>否</v>
      </c>
      <c r="G762" s="147" t="str">
        <f t="shared" si="32"/>
        <v>项</v>
      </c>
    </row>
    <row r="763" ht="36" customHeight="1" spans="1:7">
      <c r="A763" s="444" t="s">
        <v>1409</v>
      </c>
      <c r="B763" s="302" t="s">
        <v>1410</v>
      </c>
      <c r="C763" s="339"/>
      <c r="D763" s="339"/>
      <c r="E763" s="259"/>
      <c r="F763" s="274" t="str">
        <f t="shared" si="31"/>
        <v>否</v>
      </c>
      <c r="G763" s="147" t="str">
        <f t="shared" si="32"/>
        <v>项</v>
      </c>
    </row>
    <row r="764" ht="36" customHeight="1" spans="1:7">
      <c r="A764" s="444" t="s">
        <v>1411</v>
      </c>
      <c r="B764" s="302" t="s">
        <v>1412</v>
      </c>
      <c r="C764" s="417">
        <v>255</v>
      </c>
      <c r="D764" s="417">
        <v>252</v>
      </c>
      <c r="E764" s="259">
        <f>(D764-C764)/C764</f>
        <v>-0.0118</v>
      </c>
      <c r="F764" s="274" t="str">
        <f t="shared" si="31"/>
        <v>是</v>
      </c>
      <c r="G764" s="147" t="str">
        <f t="shared" si="32"/>
        <v>项</v>
      </c>
    </row>
    <row r="765" ht="36" customHeight="1" spans="1:7">
      <c r="A765" s="443" t="s">
        <v>1413</v>
      </c>
      <c r="B765" s="299" t="s">
        <v>1414</v>
      </c>
      <c r="C765" s="336">
        <f>SUM(C766:C771)</f>
        <v>0</v>
      </c>
      <c r="D765" s="336">
        <f>SUM(D766:D771)</f>
        <v>276</v>
      </c>
      <c r="E765" s="259"/>
      <c r="F765" s="274" t="str">
        <f t="shared" ref="F765:F827" si="33">IF(LEN(A765)=3,"是",IF(B765&lt;&gt;"",IF(SUM(C765:C765)&lt;&gt;0,"是","否"),"是"))</f>
        <v>否</v>
      </c>
      <c r="G765" s="147" t="str">
        <f t="shared" ref="G765:G827" si="34">IF(LEN(A765)=3,"类",IF(LEN(A765)=5,"款","项"))</f>
        <v>款</v>
      </c>
    </row>
    <row r="766" ht="36" customHeight="1" spans="1:7">
      <c r="A766" s="444" t="s">
        <v>1415</v>
      </c>
      <c r="B766" s="302" t="s">
        <v>1416</v>
      </c>
      <c r="C766" s="339">
        <v>0</v>
      </c>
      <c r="D766" s="339">
        <v>45</v>
      </c>
      <c r="E766" s="259"/>
      <c r="F766" s="274" t="str">
        <f t="shared" si="33"/>
        <v>否</v>
      </c>
      <c r="G766" s="147" t="str">
        <f t="shared" si="34"/>
        <v>项</v>
      </c>
    </row>
    <row r="767" ht="36" customHeight="1" spans="1:7">
      <c r="A767" s="444" t="s">
        <v>1417</v>
      </c>
      <c r="B767" s="302" t="s">
        <v>1418</v>
      </c>
      <c r="C767" s="339">
        <v>0</v>
      </c>
      <c r="D767" s="339">
        <v>0</v>
      </c>
      <c r="E767" s="259"/>
      <c r="F767" s="274" t="str">
        <f t="shared" si="33"/>
        <v>否</v>
      </c>
      <c r="G767" s="147" t="str">
        <f t="shared" si="34"/>
        <v>项</v>
      </c>
    </row>
    <row r="768" ht="36" customHeight="1" spans="1:7">
      <c r="A768" s="444" t="s">
        <v>1419</v>
      </c>
      <c r="B768" s="302" t="s">
        <v>1420</v>
      </c>
      <c r="C768" s="339">
        <v>0</v>
      </c>
      <c r="D768" s="339">
        <v>0</v>
      </c>
      <c r="E768" s="259"/>
      <c r="F768" s="274" t="str">
        <f t="shared" si="33"/>
        <v>否</v>
      </c>
      <c r="G768" s="147" t="str">
        <f t="shared" si="34"/>
        <v>项</v>
      </c>
    </row>
    <row r="769" ht="36" customHeight="1" spans="1:7">
      <c r="A769" s="444" t="s">
        <v>1421</v>
      </c>
      <c r="B769" s="302" t="s">
        <v>1422</v>
      </c>
      <c r="C769" s="339">
        <v>0</v>
      </c>
      <c r="D769" s="339">
        <v>0</v>
      </c>
      <c r="E769" s="259"/>
      <c r="F769" s="274" t="str">
        <f t="shared" si="33"/>
        <v>否</v>
      </c>
      <c r="G769" s="147" t="str">
        <f t="shared" si="34"/>
        <v>项</v>
      </c>
    </row>
    <row r="770" ht="36" customHeight="1" spans="1:7">
      <c r="A770" s="444" t="s">
        <v>1423</v>
      </c>
      <c r="B770" s="302" t="s">
        <v>1424</v>
      </c>
      <c r="C770" s="339">
        <v>0</v>
      </c>
      <c r="D770" s="339">
        <v>0</v>
      </c>
      <c r="E770" s="259"/>
      <c r="F770" s="274" t="str">
        <f t="shared" si="33"/>
        <v>否</v>
      </c>
      <c r="G770" s="147" t="str">
        <f t="shared" si="34"/>
        <v>项</v>
      </c>
    </row>
    <row r="771" ht="36" customHeight="1" spans="1:7">
      <c r="A771" s="444" t="s">
        <v>1425</v>
      </c>
      <c r="B771" s="302" t="s">
        <v>1426</v>
      </c>
      <c r="C771" s="339">
        <v>0</v>
      </c>
      <c r="D771" s="339">
        <v>231</v>
      </c>
      <c r="E771" s="259"/>
      <c r="F771" s="274" t="str">
        <f t="shared" si="33"/>
        <v>否</v>
      </c>
      <c r="G771" s="147" t="str">
        <f t="shared" si="34"/>
        <v>项</v>
      </c>
    </row>
    <row r="772" ht="36" customHeight="1" spans="1:7">
      <c r="A772" s="443" t="s">
        <v>1427</v>
      </c>
      <c r="B772" s="299" t="s">
        <v>1428</v>
      </c>
      <c r="C772" s="336">
        <f>SUM(C773:C777)</f>
        <v>0</v>
      </c>
      <c r="D772" s="336">
        <f>SUM(D773:D777)</f>
        <v>0</v>
      </c>
      <c r="E772" s="259"/>
      <c r="F772" s="274" t="str">
        <f t="shared" si="33"/>
        <v>否</v>
      </c>
      <c r="G772" s="147" t="str">
        <f t="shared" si="34"/>
        <v>款</v>
      </c>
    </row>
    <row r="773" ht="36" customHeight="1" spans="1:7">
      <c r="A773" s="444" t="s">
        <v>1429</v>
      </c>
      <c r="B773" s="302" t="s">
        <v>1430</v>
      </c>
      <c r="C773" s="339">
        <v>0</v>
      </c>
      <c r="D773" s="339">
        <v>0</v>
      </c>
      <c r="E773" s="259"/>
      <c r="F773" s="274" t="str">
        <f t="shared" si="33"/>
        <v>否</v>
      </c>
      <c r="G773" s="147" t="str">
        <f t="shared" si="34"/>
        <v>项</v>
      </c>
    </row>
    <row r="774" ht="36" customHeight="1" spans="1:7">
      <c r="A774" s="444" t="s">
        <v>1431</v>
      </c>
      <c r="B774" s="302" t="s">
        <v>1432</v>
      </c>
      <c r="C774" s="339">
        <v>0</v>
      </c>
      <c r="D774" s="339">
        <v>0</v>
      </c>
      <c r="E774" s="259"/>
      <c r="F774" s="274" t="str">
        <f t="shared" si="33"/>
        <v>否</v>
      </c>
      <c r="G774" s="147" t="str">
        <f t="shared" si="34"/>
        <v>项</v>
      </c>
    </row>
    <row r="775" ht="36" customHeight="1" spans="1:7">
      <c r="A775" s="444" t="s">
        <v>1433</v>
      </c>
      <c r="B775" s="302" t="s">
        <v>1434</v>
      </c>
      <c r="C775" s="339">
        <v>0</v>
      </c>
      <c r="D775" s="339">
        <v>0</v>
      </c>
      <c r="E775" s="259"/>
      <c r="F775" s="274" t="str">
        <f t="shared" si="33"/>
        <v>否</v>
      </c>
      <c r="G775" s="147" t="str">
        <f t="shared" si="34"/>
        <v>项</v>
      </c>
    </row>
    <row r="776" ht="36" customHeight="1" spans="1:7">
      <c r="A776" s="444" t="s">
        <v>1435</v>
      </c>
      <c r="B776" s="302" t="s">
        <v>1436</v>
      </c>
      <c r="C776" s="339">
        <v>0</v>
      </c>
      <c r="D776" s="339">
        <v>0</v>
      </c>
      <c r="E776" s="259"/>
      <c r="F776" s="274" t="str">
        <f t="shared" si="33"/>
        <v>否</v>
      </c>
      <c r="G776" s="147" t="str">
        <f t="shared" si="34"/>
        <v>项</v>
      </c>
    </row>
    <row r="777" ht="36" customHeight="1" spans="1:7">
      <c r="A777" s="444" t="s">
        <v>1437</v>
      </c>
      <c r="B777" s="302" t="s">
        <v>1438</v>
      </c>
      <c r="C777" s="339">
        <v>0</v>
      </c>
      <c r="D777" s="339">
        <v>0</v>
      </c>
      <c r="E777" s="259"/>
      <c r="F777" s="274" t="str">
        <f t="shared" si="33"/>
        <v>否</v>
      </c>
      <c r="G777" s="147" t="str">
        <f t="shared" si="34"/>
        <v>项</v>
      </c>
    </row>
    <row r="778" ht="36" customHeight="1" spans="1:7">
      <c r="A778" s="443" t="s">
        <v>1439</v>
      </c>
      <c r="B778" s="299" t="s">
        <v>1440</v>
      </c>
      <c r="C778" s="336">
        <f>SUM(C779:C780)</f>
        <v>0</v>
      </c>
      <c r="D778" s="336">
        <f>SUM(D779:D780)</f>
        <v>0</v>
      </c>
      <c r="E778" s="259"/>
      <c r="F778" s="274" t="str">
        <f t="shared" si="33"/>
        <v>否</v>
      </c>
      <c r="G778" s="147" t="str">
        <f t="shared" si="34"/>
        <v>款</v>
      </c>
    </row>
    <row r="779" ht="36" customHeight="1" spans="1:7">
      <c r="A779" s="444" t="s">
        <v>1441</v>
      </c>
      <c r="B779" s="302" t="s">
        <v>1442</v>
      </c>
      <c r="C779" s="339">
        <v>0</v>
      </c>
      <c r="D779" s="339">
        <v>0</v>
      </c>
      <c r="E779" s="259"/>
      <c r="F779" s="274" t="str">
        <f t="shared" si="33"/>
        <v>否</v>
      </c>
      <c r="G779" s="147" t="str">
        <f t="shared" si="34"/>
        <v>项</v>
      </c>
    </row>
    <row r="780" ht="36" customHeight="1" spans="1:7">
      <c r="A780" s="444" t="s">
        <v>1443</v>
      </c>
      <c r="B780" s="302" t="s">
        <v>1444</v>
      </c>
      <c r="C780" s="339">
        <v>0</v>
      </c>
      <c r="D780" s="339">
        <v>0</v>
      </c>
      <c r="E780" s="259"/>
      <c r="F780" s="274" t="str">
        <f t="shared" si="33"/>
        <v>否</v>
      </c>
      <c r="G780" s="147" t="str">
        <f t="shared" si="34"/>
        <v>项</v>
      </c>
    </row>
    <row r="781" ht="36" customHeight="1" spans="1:7">
      <c r="A781" s="443" t="s">
        <v>1445</v>
      </c>
      <c r="B781" s="299" t="s">
        <v>1446</v>
      </c>
      <c r="C781" s="336">
        <f>SUM(C782:C783)</f>
        <v>0</v>
      </c>
      <c r="D781" s="336">
        <f>SUM(D782:D783)</f>
        <v>0</v>
      </c>
      <c r="E781" s="259"/>
      <c r="F781" s="274" t="str">
        <f t="shared" si="33"/>
        <v>否</v>
      </c>
      <c r="G781" s="147" t="str">
        <f t="shared" si="34"/>
        <v>款</v>
      </c>
    </row>
    <row r="782" ht="36" customHeight="1" spans="1:7">
      <c r="A782" s="444" t="s">
        <v>1447</v>
      </c>
      <c r="B782" s="302" t="s">
        <v>1448</v>
      </c>
      <c r="C782" s="339">
        <v>0</v>
      </c>
      <c r="D782" s="339">
        <v>0</v>
      </c>
      <c r="E782" s="259"/>
      <c r="F782" s="274" t="str">
        <f t="shared" si="33"/>
        <v>否</v>
      </c>
      <c r="G782" s="147" t="str">
        <f t="shared" si="34"/>
        <v>项</v>
      </c>
    </row>
    <row r="783" ht="36" customHeight="1" spans="1:7">
      <c r="A783" s="444" t="s">
        <v>1449</v>
      </c>
      <c r="B783" s="302" t="s">
        <v>1450</v>
      </c>
      <c r="C783" s="339">
        <v>0</v>
      </c>
      <c r="D783" s="339">
        <v>0</v>
      </c>
      <c r="E783" s="259"/>
      <c r="F783" s="274" t="str">
        <f t="shared" si="33"/>
        <v>否</v>
      </c>
      <c r="G783" s="147" t="str">
        <f t="shared" si="34"/>
        <v>项</v>
      </c>
    </row>
    <row r="784" ht="36" customHeight="1" spans="1:7">
      <c r="A784" s="443" t="s">
        <v>1451</v>
      </c>
      <c r="B784" s="299" t="s">
        <v>1452</v>
      </c>
      <c r="C784" s="336">
        <f>C785</f>
        <v>0</v>
      </c>
      <c r="D784" s="336">
        <f>D785</f>
        <v>0</v>
      </c>
      <c r="E784" s="259"/>
      <c r="F784" s="274" t="str">
        <f t="shared" si="33"/>
        <v>否</v>
      </c>
      <c r="G784" s="147" t="str">
        <f t="shared" si="34"/>
        <v>款</v>
      </c>
    </row>
    <row r="785" ht="36" customHeight="1" spans="1:7">
      <c r="A785" s="444">
        <v>2110901</v>
      </c>
      <c r="B785" s="418" t="s">
        <v>1453</v>
      </c>
      <c r="C785" s="339">
        <v>0</v>
      </c>
      <c r="D785" s="339">
        <v>0</v>
      </c>
      <c r="E785" s="259"/>
      <c r="F785" s="274" t="str">
        <f t="shared" si="33"/>
        <v>否</v>
      </c>
      <c r="G785" s="147" t="str">
        <f t="shared" si="34"/>
        <v>项</v>
      </c>
    </row>
    <row r="786" ht="36" customHeight="1" spans="1:7">
      <c r="A786" s="443" t="s">
        <v>1454</v>
      </c>
      <c r="B786" s="299" t="s">
        <v>1455</v>
      </c>
      <c r="C786" s="336">
        <f>SUM(C787)</f>
        <v>98</v>
      </c>
      <c r="D786" s="336">
        <f>SUM(D787)</f>
        <v>0</v>
      </c>
      <c r="E786" s="259">
        <f>(D786-C786)/C786</f>
        <v>-1</v>
      </c>
      <c r="F786" s="274" t="str">
        <f t="shared" si="33"/>
        <v>是</v>
      </c>
      <c r="G786" s="147" t="str">
        <f t="shared" si="34"/>
        <v>款</v>
      </c>
    </row>
    <row r="787" ht="36" customHeight="1" spans="1:7">
      <c r="A787" s="444">
        <v>2111001</v>
      </c>
      <c r="B787" s="418" t="s">
        <v>1456</v>
      </c>
      <c r="C787" s="417">
        <v>98</v>
      </c>
      <c r="D787" s="417"/>
      <c r="E787" s="259">
        <f>(D787-C787)/C787</f>
        <v>-1</v>
      </c>
      <c r="F787" s="274" t="str">
        <f t="shared" si="33"/>
        <v>是</v>
      </c>
      <c r="G787" s="147" t="str">
        <f t="shared" si="34"/>
        <v>项</v>
      </c>
    </row>
    <row r="788" ht="36" customHeight="1" spans="1:7">
      <c r="A788" s="443" t="s">
        <v>1457</v>
      </c>
      <c r="B788" s="299" t="s">
        <v>1458</v>
      </c>
      <c r="C788" s="336"/>
      <c r="D788" s="336"/>
      <c r="E788" s="259"/>
      <c r="F788" s="274" t="str">
        <f t="shared" si="33"/>
        <v>否</v>
      </c>
      <c r="G788" s="147" t="str">
        <f t="shared" si="34"/>
        <v>款</v>
      </c>
    </row>
    <row r="789" ht="36" customHeight="1" spans="1:7">
      <c r="A789" s="444" t="s">
        <v>1459</v>
      </c>
      <c r="B789" s="302" t="s">
        <v>1460</v>
      </c>
      <c r="C789" s="339"/>
      <c r="D789" s="339"/>
      <c r="E789" s="259"/>
      <c r="F789" s="274" t="str">
        <f t="shared" si="33"/>
        <v>否</v>
      </c>
      <c r="G789" s="147" t="str">
        <f t="shared" si="34"/>
        <v>项</v>
      </c>
    </row>
    <row r="790" ht="36" customHeight="1" spans="1:7">
      <c r="A790" s="444" t="s">
        <v>1461</v>
      </c>
      <c r="B790" s="302" t="s">
        <v>1462</v>
      </c>
      <c r="C790" s="339"/>
      <c r="D790" s="339"/>
      <c r="E790" s="259"/>
      <c r="F790" s="274" t="str">
        <f t="shared" si="33"/>
        <v>否</v>
      </c>
      <c r="G790" s="147" t="str">
        <f t="shared" si="34"/>
        <v>项</v>
      </c>
    </row>
    <row r="791" ht="36" customHeight="1" spans="1:7">
      <c r="A791" s="444" t="s">
        <v>1463</v>
      </c>
      <c r="B791" s="302" t="s">
        <v>1464</v>
      </c>
      <c r="C791" s="339">
        <v>0</v>
      </c>
      <c r="D791" s="339">
        <v>0</v>
      </c>
      <c r="E791" s="259"/>
      <c r="F791" s="274" t="str">
        <f t="shared" si="33"/>
        <v>否</v>
      </c>
      <c r="G791" s="147" t="str">
        <f t="shared" si="34"/>
        <v>项</v>
      </c>
    </row>
    <row r="792" ht="36" customHeight="1" spans="1:7">
      <c r="A792" s="444" t="s">
        <v>1465</v>
      </c>
      <c r="B792" s="302" t="s">
        <v>1466</v>
      </c>
      <c r="C792" s="339">
        <v>0</v>
      </c>
      <c r="D792" s="339">
        <v>0</v>
      </c>
      <c r="E792" s="259"/>
      <c r="F792" s="274" t="str">
        <f t="shared" si="33"/>
        <v>否</v>
      </c>
      <c r="G792" s="147" t="str">
        <f t="shared" si="34"/>
        <v>项</v>
      </c>
    </row>
    <row r="793" ht="36" customHeight="1" spans="1:7">
      <c r="A793" s="444" t="s">
        <v>1467</v>
      </c>
      <c r="B793" s="302" t="s">
        <v>1468</v>
      </c>
      <c r="C793" s="339">
        <v>0</v>
      </c>
      <c r="D793" s="339">
        <v>0</v>
      </c>
      <c r="E793" s="259"/>
      <c r="F793" s="274" t="str">
        <f t="shared" si="33"/>
        <v>否</v>
      </c>
      <c r="G793" s="147" t="str">
        <f t="shared" si="34"/>
        <v>项</v>
      </c>
    </row>
    <row r="794" ht="36" customHeight="1" spans="1:7">
      <c r="A794" s="443" t="s">
        <v>1469</v>
      </c>
      <c r="B794" s="299" t="s">
        <v>1470</v>
      </c>
      <c r="C794" s="336">
        <f>C795</f>
        <v>0</v>
      </c>
      <c r="D794" s="336">
        <f>D795</f>
        <v>300</v>
      </c>
      <c r="E794" s="259"/>
      <c r="F794" s="274" t="str">
        <f t="shared" si="33"/>
        <v>否</v>
      </c>
      <c r="G794" s="147" t="str">
        <f t="shared" si="34"/>
        <v>款</v>
      </c>
    </row>
    <row r="795" ht="36" customHeight="1" spans="1:7">
      <c r="A795" s="304" t="s">
        <v>1471</v>
      </c>
      <c r="B795" s="302" t="s">
        <v>1472</v>
      </c>
      <c r="C795" s="339">
        <v>0</v>
      </c>
      <c r="D795" s="339">
        <v>300</v>
      </c>
      <c r="E795" s="259"/>
      <c r="F795" s="274" t="str">
        <f t="shared" si="33"/>
        <v>否</v>
      </c>
      <c r="G795" s="147" t="str">
        <f t="shared" si="34"/>
        <v>项</v>
      </c>
    </row>
    <row r="796" ht="36" customHeight="1" spans="1:7">
      <c r="A796" s="443" t="s">
        <v>1473</v>
      </c>
      <c r="B796" s="299" t="s">
        <v>1474</v>
      </c>
      <c r="C796" s="336">
        <f>C797</f>
        <v>696</v>
      </c>
      <c r="D796" s="336">
        <f>D797</f>
        <v>0</v>
      </c>
      <c r="E796" s="259">
        <f>(D796-C796)/C796</f>
        <v>-1</v>
      </c>
      <c r="F796" s="274" t="str">
        <f t="shared" si="33"/>
        <v>是</v>
      </c>
      <c r="G796" s="147" t="str">
        <f t="shared" si="34"/>
        <v>款</v>
      </c>
    </row>
    <row r="797" ht="36" customHeight="1" spans="1:7">
      <c r="A797" s="304" t="s">
        <v>1475</v>
      </c>
      <c r="B797" s="302" t="s">
        <v>1476</v>
      </c>
      <c r="C797" s="417">
        <v>696</v>
      </c>
      <c r="D797" s="417"/>
      <c r="E797" s="259">
        <f>(D797-C797)/C797</f>
        <v>-1</v>
      </c>
      <c r="F797" s="274" t="str">
        <f t="shared" si="33"/>
        <v>是</v>
      </c>
      <c r="G797" s="147" t="str">
        <f t="shared" si="34"/>
        <v>项</v>
      </c>
    </row>
    <row r="798" ht="36" customHeight="1" spans="1:7">
      <c r="A798" s="443" t="s">
        <v>1477</v>
      </c>
      <c r="B798" s="299" t="s">
        <v>1478</v>
      </c>
      <c r="C798" s="336"/>
      <c r="D798" s="336"/>
      <c r="E798" s="259"/>
      <c r="F798" s="274" t="str">
        <f t="shared" si="33"/>
        <v>否</v>
      </c>
      <c r="G798" s="147" t="str">
        <f t="shared" si="34"/>
        <v>款</v>
      </c>
    </row>
    <row r="799" ht="36" customHeight="1" spans="1:7">
      <c r="A799" s="444" t="s">
        <v>1479</v>
      </c>
      <c r="B799" s="302" t="s">
        <v>139</v>
      </c>
      <c r="C799" s="339">
        <v>0</v>
      </c>
      <c r="D799" s="339">
        <v>0</v>
      </c>
      <c r="E799" s="259"/>
      <c r="F799" s="274" t="str">
        <f t="shared" si="33"/>
        <v>否</v>
      </c>
      <c r="G799" s="147" t="str">
        <f t="shared" si="34"/>
        <v>项</v>
      </c>
    </row>
    <row r="800" ht="36" customHeight="1" spans="1:7">
      <c r="A800" s="444" t="s">
        <v>1480</v>
      </c>
      <c r="B800" s="302" t="s">
        <v>141</v>
      </c>
      <c r="C800" s="339">
        <v>0</v>
      </c>
      <c r="D800" s="339">
        <v>0</v>
      </c>
      <c r="E800" s="259"/>
      <c r="F800" s="274" t="str">
        <f t="shared" si="33"/>
        <v>否</v>
      </c>
      <c r="G800" s="147" t="str">
        <f t="shared" si="34"/>
        <v>项</v>
      </c>
    </row>
    <row r="801" ht="36" customHeight="1" spans="1:7">
      <c r="A801" s="444" t="s">
        <v>1481</v>
      </c>
      <c r="B801" s="302" t="s">
        <v>143</v>
      </c>
      <c r="C801" s="339">
        <v>0</v>
      </c>
      <c r="D801" s="339">
        <v>0</v>
      </c>
      <c r="E801" s="259"/>
      <c r="F801" s="274" t="str">
        <f t="shared" si="33"/>
        <v>否</v>
      </c>
      <c r="G801" s="147" t="str">
        <f t="shared" si="34"/>
        <v>项</v>
      </c>
    </row>
    <row r="802" ht="36" customHeight="1" spans="1:7">
      <c r="A802" s="444" t="s">
        <v>1482</v>
      </c>
      <c r="B802" s="302" t="s">
        <v>1483</v>
      </c>
      <c r="C802" s="339">
        <v>0</v>
      </c>
      <c r="D802" s="339">
        <v>0</v>
      </c>
      <c r="E802" s="259"/>
      <c r="F802" s="274" t="str">
        <f t="shared" si="33"/>
        <v>否</v>
      </c>
      <c r="G802" s="147" t="str">
        <f t="shared" si="34"/>
        <v>项</v>
      </c>
    </row>
    <row r="803" ht="36" customHeight="1" spans="1:7">
      <c r="A803" s="444" t="s">
        <v>1484</v>
      </c>
      <c r="B803" s="302" t="s">
        <v>1485</v>
      </c>
      <c r="C803" s="339">
        <v>0</v>
      </c>
      <c r="D803" s="339">
        <v>0</v>
      </c>
      <c r="E803" s="259"/>
      <c r="F803" s="274" t="str">
        <f t="shared" si="33"/>
        <v>否</v>
      </c>
      <c r="G803" s="147" t="str">
        <f t="shared" si="34"/>
        <v>项</v>
      </c>
    </row>
    <row r="804" ht="36" customHeight="1" spans="1:7">
      <c r="A804" s="444" t="s">
        <v>1486</v>
      </c>
      <c r="B804" s="302" t="s">
        <v>1487</v>
      </c>
      <c r="C804" s="339">
        <v>0</v>
      </c>
      <c r="D804" s="339">
        <v>0</v>
      </c>
      <c r="E804" s="259"/>
      <c r="F804" s="274" t="str">
        <f t="shared" si="33"/>
        <v>否</v>
      </c>
      <c r="G804" s="147" t="str">
        <f t="shared" si="34"/>
        <v>项</v>
      </c>
    </row>
    <row r="805" ht="36" customHeight="1" spans="1:7">
      <c r="A805" s="444" t="s">
        <v>1488</v>
      </c>
      <c r="B805" s="302" t="s">
        <v>1489</v>
      </c>
      <c r="C805" s="339">
        <v>0</v>
      </c>
      <c r="D805" s="339">
        <v>0</v>
      </c>
      <c r="E805" s="259"/>
      <c r="F805" s="274" t="str">
        <f t="shared" si="33"/>
        <v>否</v>
      </c>
      <c r="G805" s="147" t="str">
        <f t="shared" si="34"/>
        <v>项</v>
      </c>
    </row>
    <row r="806" ht="36" customHeight="1" spans="1:7">
      <c r="A806" s="444" t="s">
        <v>1490</v>
      </c>
      <c r="B806" s="302" t="s">
        <v>1491</v>
      </c>
      <c r="C806" s="339">
        <v>0</v>
      </c>
      <c r="D806" s="339">
        <v>0</v>
      </c>
      <c r="E806" s="259"/>
      <c r="F806" s="274" t="str">
        <f t="shared" si="33"/>
        <v>否</v>
      </c>
      <c r="G806" s="147" t="str">
        <f t="shared" si="34"/>
        <v>项</v>
      </c>
    </row>
    <row r="807" ht="36" customHeight="1" spans="1:7">
      <c r="A807" s="444" t="s">
        <v>1492</v>
      </c>
      <c r="B807" s="302" t="s">
        <v>1493</v>
      </c>
      <c r="C807" s="339">
        <v>0</v>
      </c>
      <c r="D807" s="339">
        <v>0</v>
      </c>
      <c r="E807" s="259"/>
      <c r="F807" s="274" t="str">
        <f t="shared" si="33"/>
        <v>否</v>
      </c>
      <c r="G807" s="147" t="str">
        <f t="shared" si="34"/>
        <v>项</v>
      </c>
    </row>
    <row r="808" ht="36" customHeight="1" spans="1:7">
      <c r="A808" s="444" t="s">
        <v>1494</v>
      </c>
      <c r="B808" s="302" t="s">
        <v>1495</v>
      </c>
      <c r="C808" s="339">
        <v>0</v>
      </c>
      <c r="D808" s="339">
        <v>0</v>
      </c>
      <c r="E808" s="259"/>
      <c r="F808" s="274" t="str">
        <f t="shared" si="33"/>
        <v>否</v>
      </c>
      <c r="G808" s="147" t="str">
        <f t="shared" si="34"/>
        <v>项</v>
      </c>
    </row>
    <row r="809" ht="36" customHeight="1" spans="1:7">
      <c r="A809" s="444" t="s">
        <v>1496</v>
      </c>
      <c r="B809" s="302" t="s">
        <v>240</v>
      </c>
      <c r="C809" s="339"/>
      <c r="D809" s="339"/>
      <c r="E809" s="259"/>
      <c r="F809" s="274" t="str">
        <f t="shared" si="33"/>
        <v>否</v>
      </c>
      <c r="G809" s="147" t="str">
        <f t="shared" si="34"/>
        <v>项</v>
      </c>
    </row>
    <row r="810" ht="36" customHeight="1" spans="1:7">
      <c r="A810" s="444" t="s">
        <v>1497</v>
      </c>
      <c r="B810" s="302" t="s">
        <v>1498</v>
      </c>
      <c r="C810" s="339">
        <v>0</v>
      </c>
      <c r="D810" s="339">
        <v>0</v>
      </c>
      <c r="E810" s="259"/>
      <c r="F810" s="274" t="str">
        <f t="shared" si="33"/>
        <v>否</v>
      </c>
      <c r="G810" s="147" t="str">
        <f t="shared" si="34"/>
        <v>项</v>
      </c>
    </row>
    <row r="811" ht="36" customHeight="1" spans="1:7">
      <c r="A811" s="444" t="s">
        <v>1499</v>
      </c>
      <c r="B811" s="302" t="s">
        <v>157</v>
      </c>
      <c r="C811" s="339">
        <v>0</v>
      </c>
      <c r="D811" s="339">
        <v>0</v>
      </c>
      <c r="E811" s="259"/>
      <c r="F811" s="274" t="str">
        <f t="shared" si="33"/>
        <v>否</v>
      </c>
      <c r="G811" s="147" t="str">
        <f t="shared" si="34"/>
        <v>项</v>
      </c>
    </row>
    <row r="812" ht="36" customHeight="1" spans="1:7">
      <c r="A812" s="444" t="s">
        <v>1500</v>
      </c>
      <c r="B812" s="302" t="s">
        <v>1501</v>
      </c>
      <c r="C812" s="339">
        <v>0</v>
      </c>
      <c r="D812" s="339">
        <v>0</v>
      </c>
      <c r="E812" s="259"/>
      <c r="F812" s="274" t="str">
        <f t="shared" si="33"/>
        <v>否</v>
      </c>
      <c r="G812" s="147" t="str">
        <f t="shared" si="34"/>
        <v>项</v>
      </c>
    </row>
    <row r="813" ht="36" customHeight="1" spans="1:7">
      <c r="A813" s="443" t="s">
        <v>1502</v>
      </c>
      <c r="B813" s="299" t="s">
        <v>1503</v>
      </c>
      <c r="C813" s="336"/>
      <c r="D813" s="336"/>
      <c r="E813" s="259"/>
      <c r="F813" s="274" t="str">
        <f t="shared" si="33"/>
        <v>否</v>
      </c>
      <c r="G813" s="147" t="str">
        <f t="shared" si="34"/>
        <v>款</v>
      </c>
    </row>
    <row r="814" ht="36" customHeight="1" spans="1:7">
      <c r="A814" s="449" t="s">
        <v>1504</v>
      </c>
      <c r="B814" s="454" t="s">
        <v>1505</v>
      </c>
      <c r="C814" s="339"/>
      <c r="D814" s="339"/>
      <c r="E814" s="259"/>
      <c r="F814" s="274" t="str">
        <f t="shared" si="33"/>
        <v>否</v>
      </c>
      <c r="G814" s="147" t="str">
        <f t="shared" si="34"/>
        <v>项</v>
      </c>
    </row>
    <row r="815" ht="36" customHeight="1" spans="1:7">
      <c r="A815" s="443" t="s">
        <v>89</v>
      </c>
      <c r="B815" s="299" t="s">
        <v>90</v>
      </c>
      <c r="C815" s="336">
        <f>SUM(C816+C827+C829+C832+C834+C836)</f>
        <v>26770</v>
      </c>
      <c r="D815" s="336">
        <f>SUM(D816+D827+D829+D832+D834+D836)</f>
        <v>7929</v>
      </c>
      <c r="E815" s="259">
        <f>(D815-C815)/C815</f>
        <v>-0.7038</v>
      </c>
      <c r="F815" s="274" t="str">
        <f t="shared" si="33"/>
        <v>是</v>
      </c>
      <c r="G815" s="147" t="str">
        <f t="shared" si="34"/>
        <v>类</v>
      </c>
    </row>
    <row r="816" ht="36" customHeight="1" spans="1:7">
      <c r="A816" s="443" t="s">
        <v>1506</v>
      </c>
      <c r="B816" s="299" t="s">
        <v>1507</v>
      </c>
      <c r="C816" s="336">
        <f>SUM(C817:C826)</f>
        <v>4262</v>
      </c>
      <c r="D816" s="336">
        <f>SUM(D817:D826)</f>
        <v>3603</v>
      </c>
      <c r="E816" s="259">
        <f>(D816-C816)/C816</f>
        <v>-0.1546</v>
      </c>
      <c r="F816" s="274" t="str">
        <f t="shared" si="33"/>
        <v>是</v>
      </c>
      <c r="G816" s="147" t="str">
        <f t="shared" si="34"/>
        <v>款</v>
      </c>
    </row>
    <row r="817" ht="36" customHeight="1" spans="1:7">
      <c r="A817" s="444" t="s">
        <v>1508</v>
      </c>
      <c r="B817" s="302" t="s">
        <v>139</v>
      </c>
      <c r="C817" s="417">
        <v>326</v>
      </c>
      <c r="D817" s="417">
        <v>281</v>
      </c>
      <c r="E817" s="259">
        <f>(D817-C817)/C817</f>
        <v>-0.138</v>
      </c>
      <c r="F817" s="274" t="str">
        <f t="shared" si="33"/>
        <v>是</v>
      </c>
      <c r="G817" s="147" t="str">
        <f t="shared" si="34"/>
        <v>项</v>
      </c>
    </row>
    <row r="818" ht="36" customHeight="1" spans="1:7">
      <c r="A818" s="444" t="s">
        <v>1509</v>
      </c>
      <c r="B818" s="302" t="s">
        <v>141</v>
      </c>
      <c r="C818" s="339">
        <v>0</v>
      </c>
      <c r="D818" s="339">
        <v>0</v>
      </c>
      <c r="E818" s="259"/>
      <c r="F818" s="274" t="str">
        <f t="shared" si="33"/>
        <v>否</v>
      </c>
      <c r="G818" s="147" t="str">
        <f t="shared" si="34"/>
        <v>项</v>
      </c>
    </row>
    <row r="819" ht="36" customHeight="1" spans="1:7">
      <c r="A819" s="444" t="s">
        <v>1510</v>
      </c>
      <c r="B819" s="302" t="s">
        <v>143</v>
      </c>
      <c r="C819" s="339"/>
      <c r="D819" s="339"/>
      <c r="E819" s="259"/>
      <c r="F819" s="274" t="str">
        <f t="shared" si="33"/>
        <v>否</v>
      </c>
      <c r="G819" s="147" t="str">
        <f t="shared" si="34"/>
        <v>项</v>
      </c>
    </row>
    <row r="820" ht="36" customHeight="1" spans="1:7">
      <c r="A820" s="444" t="s">
        <v>1511</v>
      </c>
      <c r="B820" s="302" t="s">
        <v>1512</v>
      </c>
      <c r="C820" s="417">
        <v>2342</v>
      </c>
      <c r="D820" s="417">
        <v>2570</v>
      </c>
      <c r="E820" s="259">
        <f>(D820-C820)/C820</f>
        <v>0.0974</v>
      </c>
      <c r="F820" s="274" t="str">
        <f t="shared" si="33"/>
        <v>是</v>
      </c>
      <c r="G820" s="147" t="str">
        <f t="shared" si="34"/>
        <v>项</v>
      </c>
    </row>
    <row r="821" ht="36" customHeight="1" spans="1:7">
      <c r="A821" s="444" t="s">
        <v>1513</v>
      </c>
      <c r="B821" s="302" t="s">
        <v>1514</v>
      </c>
      <c r="C821" s="339"/>
      <c r="D821" s="339"/>
      <c r="E821" s="259"/>
      <c r="F821" s="274" t="str">
        <f t="shared" si="33"/>
        <v>否</v>
      </c>
      <c r="G821" s="147" t="str">
        <f t="shared" si="34"/>
        <v>项</v>
      </c>
    </row>
    <row r="822" ht="36" customHeight="1" spans="1:7">
      <c r="A822" s="444" t="s">
        <v>1515</v>
      </c>
      <c r="B822" s="302" t="s">
        <v>1516</v>
      </c>
      <c r="C822" s="417">
        <v>126</v>
      </c>
      <c r="D822" s="417">
        <v>131</v>
      </c>
      <c r="E822" s="259">
        <f>(D822-C822)/C822</f>
        <v>0.0397</v>
      </c>
      <c r="F822" s="274" t="str">
        <f t="shared" si="33"/>
        <v>是</v>
      </c>
      <c r="G822" s="147" t="str">
        <f t="shared" si="34"/>
        <v>项</v>
      </c>
    </row>
    <row r="823" ht="36" customHeight="1" spans="1:7">
      <c r="A823" s="444" t="s">
        <v>1517</v>
      </c>
      <c r="B823" s="302" t="s">
        <v>1518</v>
      </c>
      <c r="C823" s="417">
        <v>194</v>
      </c>
      <c r="D823" s="417">
        <v>223</v>
      </c>
      <c r="E823" s="259">
        <f>(D823-C823)/C823</f>
        <v>0.1495</v>
      </c>
      <c r="F823" s="274" t="str">
        <f t="shared" si="33"/>
        <v>是</v>
      </c>
      <c r="G823" s="147" t="str">
        <f t="shared" si="34"/>
        <v>项</v>
      </c>
    </row>
    <row r="824" ht="36" customHeight="1" spans="1:7">
      <c r="A824" s="444" t="s">
        <v>1519</v>
      </c>
      <c r="B824" s="302" t="s">
        <v>1520</v>
      </c>
      <c r="C824" s="417">
        <v>102</v>
      </c>
      <c r="D824" s="417">
        <v>98</v>
      </c>
      <c r="E824" s="259">
        <f>(D824-C824)/C824</f>
        <v>-0.0392</v>
      </c>
      <c r="F824" s="274" t="str">
        <f t="shared" si="33"/>
        <v>是</v>
      </c>
      <c r="G824" s="147" t="str">
        <f t="shared" si="34"/>
        <v>项</v>
      </c>
    </row>
    <row r="825" ht="36" customHeight="1" spans="1:7">
      <c r="A825" s="444" t="s">
        <v>1521</v>
      </c>
      <c r="B825" s="302" t="s">
        <v>1522</v>
      </c>
      <c r="C825" s="339"/>
      <c r="D825" s="339"/>
      <c r="E825" s="259"/>
      <c r="F825" s="274" t="str">
        <f t="shared" si="33"/>
        <v>否</v>
      </c>
      <c r="G825" s="147" t="str">
        <f t="shared" si="34"/>
        <v>项</v>
      </c>
    </row>
    <row r="826" ht="36" customHeight="1" spans="1:7">
      <c r="A826" s="444" t="s">
        <v>1523</v>
      </c>
      <c r="B826" s="302" t="s">
        <v>1524</v>
      </c>
      <c r="C826" s="417">
        <v>1172</v>
      </c>
      <c r="D826" s="417">
        <v>300</v>
      </c>
      <c r="E826" s="259">
        <f>(D826-C826)/C826</f>
        <v>-0.744</v>
      </c>
      <c r="F826" s="274" t="str">
        <f t="shared" si="33"/>
        <v>是</v>
      </c>
      <c r="G826" s="147" t="str">
        <f t="shared" si="34"/>
        <v>项</v>
      </c>
    </row>
    <row r="827" ht="36" customHeight="1" spans="1:7">
      <c r="A827" s="443" t="s">
        <v>1525</v>
      </c>
      <c r="B827" s="299" t="s">
        <v>1526</v>
      </c>
      <c r="C827" s="336"/>
      <c r="D827" s="336"/>
      <c r="E827" s="259"/>
      <c r="F827" s="274" t="str">
        <f t="shared" si="33"/>
        <v>否</v>
      </c>
      <c r="G827" s="147" t="str">
        <f t="shared" si="34"/>
        <v>款</v>
      </c>
    </row>
    <row r="828" ht="36" customHeight="1" spans="1:7">
      <c r="A828" s="444">
        <v>2120201</v>
      </c>
      <c r="B828" s="418" t="s">
        <v>1527</v>
      </c>
      <c r="C828" s="339"/>
      <c r="D828" s="339"/>
      <c r="E828" s="259"/>
      <c r="F828" s="274" t="str">
        <f t="shared" ref="F828:F890" si="35">IF(LEN(A828)=3,"是",IF(B828&lt;&gt;"",IF(SUM(C828:C828)&lt;&gt;0,"是","否"),"是"))</f>
        <v>否</v>
      </c>
      <c r="G828" s="147" t="str">
        <f t="shared" ref="G828:G890" si="36">IF(LEN(A828)=3,"类",IF(LEN(A828)=5,"款","项"))</f>
        <v>项</v>
      </c>
    </row>
    <row r="829" ht="36" customHeight="1" spans="1:7">
      <c r="A829" s="443" t="s">
        <v>1528</v>
      </c>
      <c r="B829" s="299" t="s">
        <v>1529</v>
      </c>
      <c r="C829" s="336">
        <f>SUM(C830:C831)</f>
        <v>0</v>
      </c>
      <c r="D829" s="336">
        <f>SUM(D830:D831)</f>
        <v>0</v>
      </c>
      <c r="E829" s="259"/>
      <c r="F829" s="274" t="str">
        <f t="shared" si="35"/>
        <v>否</v>
      </c>
      <c r="G829" s="147" t="str">
        <f t="shared" si="36"/>
        <v>款</v>
      </c>
    </row>
    <row r="830" ht="36" customHeight="1" spans="1:7">
      <c r="A830" s="444" t="s">
        <v>1530</v>
      </c>
      <c r="B830" s="302" t="s">
        <v>1531</v>
      </c>
      <c r="C830" s="339">
        <v>0</v>
      </c>
      <c r="D830" s="339">
        <v>0</v>
      </c>
      <c r="E830" s="259"/>
      <c r="F830" s="274" t="str">
        <f t="shared" si="35"/>
        <v>否</v>
      </c>
      <c r="G830" s="147" t="str">
        <f t="shared" si="36"/>
        <v>项</v>
      </c>
    </row>
    <row r="831" ht="36" customHeight="1" spans="1:7">
      <c r="A831" s="444" t="s">
        <v>1532</v>
      </c>
      <c r="B831" s="302" t="s">
        <v>1533</v>
      </c>
      <c r="C831" s="339">
        <v>0</v>
      </c>
      <c r="D831" s="339">
        <v>0</v>
      </c>
      <c r="E831" s="259"/>
      <c r="F831" s="274" t="str">
        <f t="shared" si="35"/>
        <v>否</v>
      </c>
      <c r="G831" s="147" t="str">
        <f t="shared" si="36"/>
        <v>项</v>
      </c>
    </row>
    <row r="832" ht="36" customHeight="1" spans="1:7">
      <c r="A832" s="443" t="s">
        <v>1534</v>
      </c>
      <c r="B832" s="299" t="s">
        <v>1535</v>
      </c>
      <c r="C832" s="336">
        <f>SUM(C833)</f>
        <v>3108</v>
      </c>
      <c r="D832" s="336">
        <f t="shared" ref="D832:D836" si="37">SUM(D833)</f>
        <v>1909</v>
      </c>
      <c r="E832" s="259">
        <f t="shared" ref="E832:E840" si="38">(D832-C832)/C832</f>
        <v>-0.3858</v>
      </c>
      <c r="F832" s="274" t="str">
        <f t="shared" si="35"/>
        <v>是</v>
      </c>
      <c r="G832" s="147" t="str">
        <f t="shared" si="36"/>
        <v>款</v>
      </c>
    </row>
    <row r="833" ht="36" customHeight="1" spans="1:7">
      <c r="A833" s="444">
        <v>2120501</v>
      </c>
      <c r="B833" s="418" t="s">
        <v>1536</v>
      </c>
      <c r="C833" s="417">
        <v>3108</v>
      </c>
      <c r="D833" s="417">
        <v>1909</v>
      </c>
      <c r="E833" s="259">
        <f t="shared" si="38"/>
        <v>-0.3858</v>
      </c>
      <c r="F833" s="274" t="str">
        <f t="shared" si="35"/>
        <v>是</v>
      </c>
      <c r="G833" s="147" t="str">
        <f t="shared" si="36"/>
        <v>项</v>
      </c>
    </row>
    <row r="834" ht="36" customHeight="1" spans="1:7">
      <c r="A834" s="443" t="s">
        <v>1537</v>
      </c>
      <c r="B834" s="299" t="s">
        <v>1538</v>
      </c>
      <c r="C834" s="336">
        <f>SUM(C835)</f>
        <v>53</v>
      </c>
      <c r="D834" s="336">
        <f t="shared" si="37"/>
        <v>55</v>
      </c>
      <c r="E834" s="259">
        <f t="shared" si="38"/>
        <v>0.0377</v>
      </c>
      <c r="F834" s="274" t="str">
        <f t="shared" si="35"/>
        <v>是</v>
      </c>
      <c r="G834" s="147" t="str">
        <f t="shared" si="36"/>
        <v>款</v>
      </c>
    </row>
    <row r="835" ht="36" customHeight="1" spans="1:7">
      <c r="A835" s="444">
        <v>2120601</v>
      </c>
      <c r="B835" s="418" t="s">
        <v>1539</v>
      </c>
      <c r="C835" s="417">
        <v>53</v>
      </c>
      <c r="D835" s="417">
        <v>55</v>
      </c>
      <c r="E835" s="259">
        <f t="shared" si="38"/>
        <v>0.0377</v>
      </c>
      <c r="F835" s="274" t="str">
        <f t="shared" si="35"/>
        <v>是</v>
      </c>
      <c r="G835" s="147" t="str">
        <f t="shared" si="36"/>
        <v>项</v>
      </c>
    </row>
    <row r="836" ht="36" customHeight="1" spans="1:7">
      <c r="A836" s="443" t="s">
        <v>1540</v>
      </c>
      <c r="B836" s="299" t="s">
        <v>1541</v>
      </c>
      <c r="C836" s="336">
        <f>SUM(C837)</f>
        <v>19347</v>
      </c>
      <c r="D836" s="336">
        <f t="shared" si="37"/>
        <v>2362</v>
      </c>
      <c r="E836" s="259">
        <f t="shared" si="38"/>
        <v>-0.8779</v>
      </c>
      <c r="F836" s="274" t="str">
        <f t="shared" si="35"/>
        <v>是</v>
      </c>
      <c r="G836" s="147" t="str">
        <f t="shared" si="36"/>
        <v>款</v>
      </c>
    </row>
    <row r="837" ht="36" customHeight="1" spans="1:7">
      <c r="A837" s="444">
        <v>2129999</v>
      </c>
      <c r="B837" s="418" t="s">
        <v>1542</v>
      </c>
      <c r="C837" s="417">
        <v>19347</v>
      </c>
      <c r="D837" s="417">
        <v>2362</v>
      </c>
      <c r="E837" s="259">
        <f t="shared" si="38"/>
        <v>-0.8779</v>
      </c>
      <c r="F837" s="274" t="str">
        <f t="shared" si="35"/>
        <v>是</v>
      </c>
      <c r="G837" s="147" t="str">
        <f t="shared" si="36"/>
        <v>项</v>
      </c>
    </row>
    <row r="838" ht="36" customHeight="1" spans="1:7">
      <c r="A838" s="443" t="s">
        <v>91</v>
      </c>
      <c r="B838" s="299" t="s">
        <v>92</v>
      </c>
      <c r="C838" s="336">
        <f>SUM(C839+C865+C891+C919+C930+C937+C944+C947)</f>
        <v>68117</v>
      </c>
      <c r="D838" s="336">
        <f>SUM(D839+D865+D891+D919+D930+D937+D944+D947)</f>
        <v>112908</v>
      </c>
      <c r="E838" s="259">
        <f t="shared" si="38"/>
        <v>0.6576</v>
      </c>
      <c r="F838" s="274" t="str">
        <f t="shared" si="35"/>
        <v>是</v>
      </c>
      <c r="G838" s="147" t="str">
        <f t="shared" si="36"/>
        <v>类</v>
      </c>
    </row>
    <row r="839" ht="36" customHeight="1" spans="1:7">
      <c r="A839" s="443" t="s">
        <v>1543</v>
      </c>
      <c r="B839" s="299" t="s">
        <v>1544</v>
      </c>
      <c r="C839" s="336">
        <f>SUM(C840:C864)</f>
        <v>20642</v>
      </c>
      <c r="D839" s="336">
        <f>SUM(D840:D864)</f>
        <v>18279</v>
      </c>
      <c r="E839" s="259">
        <f t="shared" si="38"/>
        <v>-0.1145</v>
      </c>
      <c r="F839" s="274" t="str">
        <f t="shared" si="35"/>
        <v>是</v>
      </c>
      <c r="G839" s="147" t="str">
        <f t="shared" si="36"/>
        <v>款</v>
      </c>
    </row>
    <row r="840" ht="36" customHeight="1" spans="1:7">
      <c r="A840" s="444" t="s">
        <v>1545</v>
      </c>
      <c r="B840" s="302" t="s">
        <v>139</v>
      </c>
      <c r="C840" s="417">
        <v>481</v>
      </c>
      <c r="D840" s="417">
        <v>481</v>
      </c>
      <c r="E840" s="259">
        <f t="shared" si="38"/>
        <v>0</v>
      </c>
      <c r="F840" s="274" t="str">
        <f t="shared" si="35"/>
        <v>是</v>
      </c>
      <c r="G840" s="147" t="str">
        <f t="shared" si="36"/>
        <v>项</v>
      </c>
    </row>
    <row r="841" ht="36" customHeight="1" spans="1:7">
      <c r="A841" s="444" t="s">
        <v>1546</v>
      </c>
      <c r="B841" s="302" t="s">
        <v>141</v>
      </c>
      <c r="C841" s="339"/>
      <c r="D841" s="339"/>
      <c r="E841" s="259"/>
      <c r="F841" s="274" t="str">
        <f t="shared" si="35"/>
        <v>否</v>
      </c>
      <c r="G841" s="147" t="str">
        <f t="shared" si="36"/>
        <v>项</v>
      </c>
    </row>
    <row r="842" ht="36" customHeight="1" spans="1:7">
      <c r="A842" s="444" t="s">
        <v>1547</v>
      </c>
      <c r="B842" s="302" t="s">
        <v>143</v>
      </c>
      <c r="C842" s="339"/>
      <c r="D842" s="339"/>
      <c r="E842" s="259"/>
      <c r="F842" s="274" t="str">
        <f t="shared" si="35"/>
        <v>否</v>
      </c>
      <c r="G842" s="147" t="str">
        <f t="shared" si="36"/>
        <v>项</v>
      </c>
    </row>
    <row r="843" ht="36" customHeight="1" spans="1:7">
      <c r="A843" s="444" t="s">
        <v>1548</v>
      </c>
      <c r="B843" s="302" t="s">
        <v>157</v>
      </c>
      <c r="C843" s="417">
        <v>4597</v>
      </c>
      <c r="D843" s="417">
        <v>5116</v>
      </c>
      <c r="E843" s="259">
        <f>(D843-C843)/C843</f>
        <v>0.1129</v>
      </c>
      <c r="F843" s="274" t="str">
        <f t="shared" si="35"/>
        <v>是</v>
      </c>
      <c r="G843" s="147" t="str">
        <f t="shared" si="36"/>
        <v>项</v>
      </c>
    </row>
    <row r="844" ht="36" customHeight="1" spans="1:7">
      <c r="A844" s="444" t="s">
        <v>1549</v>
      </c>
      <c r="B844" s="302" t="s">
        <v>1550</v>
      </c>
      <c r="C844" s="339"/>
      <c r="D844" s="339"/>
      <c r="E844" s="259"/>
      <c r="F844" s="274" t="str">
        <f t="shared" si="35"/>
        <v>否</v>
      </c>
      <c r="G844" s="147" t="str">
        <f t="shared" si="36"/>
        <v>项</v>
      </c>
    </row>
    <row r="845" ht="36" customHeight="1" spans="1:7">
      <c r="A845" s="444" t="s">
        <v>1551</v>
      </c>
      <c r="B845" s="302" t="s">
        <v>1552</v>
      </c>
      <c r="C845" s="339"/>
      <c r="D845" s="339"/>
      <c r="E845" s="259"/>
      <c r="F845" s="274" t="str">
        <f t="shared" si="35"/>
        <v>否</v>
      </c>
      <c r="G845" s="147" t="str">
        <f t="shared" si="36"/>
        <v>项</v>
      </c>
    </row>
    <row r="846" ht="36" customHeight="1" spans="1:7">
      <c r="A846" s="444" t="s">
        <v>1553</v>
      </c>
      <c r="B846" s="302" t="s">
        <v>1554</v>
      </c>
      <c r="C846" s="417">
        <v>2321</v>
      </c>
      <c r="D846" s="417"/>
      <c r="E846" s="259">
        <f>(D846-C846)/C846</f>
        <v>-1</v>
      </c>
      <c r="F846" s="274" t="str">
        <f t="shared" si="35"/>
        <v>是</v>
      </c>
      <c r="G846" s="147" t="str">
        <f t="shared" si="36"/>
        <v>项</v>
      </c>
    </row>
    <row r="847" ht="36" customHeight="1" spans="1:7">
      <c r="A847" s="444" t="s">
        <v>1555</v>
      </c>
      <c r="B847" s="302" t="s">
        <v>1556</v>
      </c>
      <c r="C847" s="339"/>
      <c r="D847" s="339"/>
      <c r="E847" s="259"/>
      <c r="F847" s="274" t="str">
        <f t="shared" si="35"/>
        <v>否</v>
      </c>
      <c r="G847" s="147" t="str">
        <f t="shared" si="36"/>
        <v>项</v>
      </c>
    </row>
    <row r="848" ht="36" customHeight="1" spans="1:7">
      <c r="A848" s="444" t="s">
        <v>1557</v>
      </c>
      <c r="B848" s="302" t="s">
        <v>1558</v>
      </c>
      <c r="C848" s="339"/>
      <c r="D848" s="339"/>
      <c r="E848" s="259"/>
      <c r="F848" s="274" t="str">
        <f t="shared" si="35"/>
        <v>否</v>
      </c>
      <c r="G848" s="147" t="str">
        <f t="shared" si="36"/>
        <v>项</v>
      </c>
    </row>
    <row r="849" ht="36" customHeight="1" spans="1:7">
      <c r="A849" s="444" t="s">
        <v>1559</v>
      </c>
      <c r="B849" s="302" t="s">
        <v>1560</v>
      </c>
      <c r="C849" s="339"/>
      <c r="D849" s="339"/>
      <c r="E849" s="259"/>
      <c r="F849" s="274" t="str">
        <f t="shared" si="35"/>
        <v>否</v>
      </c>
      <c r="G849" s="147" t="str">
        <f t="shared" si="36"/>
        <v>项</v>
      </c>
    </row>
    <row r="850" ht="36" customHeight="1" spans="1:7">
      <c r="A850" s="444" t="s">
        <v>1561</v>
      </c>
      <c r="B850" s="302" t="s">
        <v>1562</v>
      </c>
      <c r="C850" s="417">
        <v>160</v>
      </c>
      <c r="D850" s="417"/>
      <c r="E850" s="259">
        <f>(D850-C850)/C850</f>
        <v>-1</v>
      </c>
      <c r="F850" s="274" t="str">
        <f t="shared" si="35"/>
        <v>是</v>
      </c>
      <c r="G850" s="147" t="str">
        <f t="shared" si="36"/>
        <v>项</v>
      </c>
    </row>
    <row r="851" ht="36" customHeight="1" spans="1:7">
      <c r="A851" s="444" t="s">
        <v>1563</v>
      </c>
      <c r="B851" s="302" t="s">
        <v>1564</v>
      </c>
      <c r="C851" s="339">
        <v>0</v>
      </c>
      <c r="D851" s="339">
        <v>0</v>
      </c>
      <c r="E851" s="259"/>
      <c r="F851" s="274" t="str">
        <f t="shared" si="35"/>
        <v>否</v>
      </c>
      <c r="G851" s="147" t="str">
        <f t="shared" si="36"/>
        <v>项</v>
      </c>
    </row>
    <row r="852" ht="36" customHeight="1" spans="1:7">
      <c r="A852" s="444" t="s">
        <v>1565</v>
      </c>
      <c r="B852" s="302" t="s">
        <v>1566</v>
      </c>
      <c r="C852" s="417"/>
      <c r="D852" s="417"/>
      <c r="E852" s="259"/>
      <c r="F852" s="274" t="str">
        <f t="shared" si="35"/>
        <v>否</v>
      </c>
      <c r="G852" s="147" t="str">
        <f t="shared" si="36"/>
        <v>项</v>
      </c>
    </row>
    <row r="853" ht="36" customHeight="1" spans="1:7">
      <c r="A853" s="444" t="s">
        <v>1567</v>
      </c>
      <c r="B853" s="302" t="s">
        <v>1568</v>
      </c>
      <c r="C853" s="339">
        <v>0</v>
      </c>
      <c r="D853" s="339">
        <v>0</v>
      </c>
      <c r="E853" s="259"/>
      <c r="F853" s="274" t="str">
        <f t="shared" si="35"/>
        <v>否</v>
      </c>
      <c r="G853" s="147" t="str">
        <f t="shared" si="36"/>
        <v>项</v>
      </c>
    </row>
    <row r="854" ht="36" customHeight="1" spans="1:7">
      <c r="A854" s="444" t="s">
        <v>1569</v>
      </c>
      <c r="B854" s="302" t="s">
        <v>1570</v>
      </c>
      <c r="C854" s="339">
        <v>0</v>
      </c>
      <c r="D854" s="339">
        <v>0</v>
      </c>
      <c r="E854" s="259"/>
      <c r="F854" s="274" t="str">
        <f t="shared" si="35"/>
        <v>否</v>
      </c>
      <c r="G854" s="147" t="str">
        <f t="shared" si="36"/>
        <v>项</v>
      </c>
    </row>
    <row r="855" ht="36" customHeight="1" spans="1:7">
      <c r="A855" s="444" t="s">
        <v>1571</v>
      </c>
      <c r="B855" s="302" t="s">
        <v>1572</v>
      </c>
      <c r="C855" s="417">
        <v>8246</v>
      </c>
      <c r="D855" s="417">
        <v>11682</v>
      </c>
      <c r="E855" s="259">
        <f>(D855-C855)/C855</f>
        <v>0.4167</v>
      </c>
      <c r="F855" s="274" t="str">
        <f t="shared" si="35"/>
        <v>是</v>
      </c>
      <c r="G855" s="147" t="str">
        <f t="shared" si="36"/>
        <v>项</v>
      </c>
    </row>
    <row r="856" ht="36" customHeight="1" spans="1:7">
      <c r="A856" s="444" t="s">
        <v>1573</v>
      </c>
      <c r="B856" s="302" t="s">
        <v>1574</v>
      </c>
      <c r="C856" s="339"/>
      <c r="D856" s="339"/>
      <c r="E856" s="259"/>
      <c r="F856" s="274" t="str">
        <f t="shared" si="35"/>
        <v>否</v>
      </c>
      <c r="G856" s="147" t="str">
        <f t="shared" si="36"/>
        <v>项</v>
      </c>
    </row>
    <row r="857" ht="36" customHeight="1" spans="1:7">
      <c r="A857" s="444" t="s">
        <v>1575</v>
      </c>
      <c r="B857" s="302" t="s">
        <v>1576</v>
      </c>
      <c r="C857" s="339"/>
      <c r="D857" s="339"/>
      <c r="E857" s="259"/>
      <c r="F857" s="274" t="str">
        <f t="shared" si="35"/>
        <v>否</v>
      </c>
      <c r="G857" s="147" t="str">
        <f t="shared" si="36"/>
        <v>项</v>
      </c>
    </row>
    <row r="858" ht="36" customHeight="1" spans="1:7">
      <c r="A858" s="444" t="s">
        <v>1577</v>
      </c>
      <c r="B858" s="302" t="s">
        <v>1578</v>
      </c>
      <c r="C858" s="417">
        <v>2370</v>
      </c>
      <c r="D858" s="417"/>
      <c r="E858" s="259">
        <f>(D858-C858)/C858</f>
        <v>-1</v>
      </c>
      <c r="F858" s="274" t="str">
        <f t="shared" si="35"/>
        <v>是</v>
      </c>
      <c r="G858" s="147" t="str">
        <f t="shared" si="36"/>
        <v>项</v>
      </c>
    </row>
    <row r="859" ht="36" customHeight="1" spans="1:7">
      <c r="A859" s="444" t="s">
        <v>1579</v>
      </c>
      <c r="B859" s="302" t="s">
        <v>1580</v>
      </c>
      <c r="C859" s="417">
        <v>706</v>
      </c>
      <c r="D859" s="417"/>
      <c r="E859" s="259">
        <f>(D859-C859)/C859</f>
        <v>-1</v>
      </c>
      <c r="F859" s="274" t="str">
        <f t="shared" si="35"/>
        <v>是</v>
      </c>
      <c r="G859" s="147" t="str">
        <f t="shared" si="36"/>
        <v>项</v>
      </c>
    </row>
    <row r="860" ht="36" customHeight="1" spans="1:7">
      <c r="A860" s="444" t="s">
        <v>1581</v>
      </c>
      <c r="B860" s="302" t="s">
        <v>1582</v>
      </c>
      <c r="C860" s="339"/>
      <c r="D860" s="339"/>
      <c r="E860" s="259"/>
      <c r="F860" s="274" t="str">
        <f t="shared" si="35"/>
        <v>否</v>
      </c>
      <c r="G860" s="147" t="str">
        <f t="shared" si="36"/>
        <v>项</v>
      </c>
    </row>
    <row r="861" ht="36" customHeight="1" spans="1:7">
      <c r="A861" s="444" t="s">
        <v>1583</v>
      </c>
      <c r="B861" s="302" t="s">
        <v>1584</v>
      </c>
      <c r="C861" s="339">
        <v>0</v>
      </c>
      <c r="D861" s="339">
        <v>0</v>
      </c>
      <c r="E861" s="259"/>
      <c r="F861" s="274" t="str">
        <f t="shared" si="35"/>
        <v>否</v>
      </c>
      <c r="G861" s="147" t="str">
        <f t="shared" si="36"/>
        <v>项</v>
      </c>
    </row>
    <row r="862" ht="36" customHeight="1" spans="1:7">
      <c r="A862" s="444" t="s">
        <v>1585</v>
      </c>
      <c r="B862" s="302" t="s">
        <v>1586</v>
      </c>
      <c r="C862" s="339">
        <v>0</v>
      </c>
      <c r="D862" s="339">
        <v>0</v>
      </c>
      <c r="E862" s="259"/>
      <c r="F862" s="274" t="str">
        <f t="shared" si="35"/>
        <v>否</v>
      </c>
      <c r="G862" s="147" t="str">
        <f t="shared" si="36"/>
        <v>项</v>
      </c>
    </row>
    <row r="863" ht="36" customHeight="1" spans="1:7">
      <c r="A863" s="444" t="s">
        <v>1587</v>
      </c>
      <c r="B863" s="302" t="s">
        <v>1588</v>
      </c>
      <c r="C863" s="417">
        <v>1741</v>
      </c>
      <c r="D863" s="417">
        <v>1000</v>
      </c>
      <c r="E863" s="259">
        <f>(D863-C863)/C863</f>
        <v>-0.4256</v>
      </c>
      <c r="F863" s="274" t="str">
        <f t="shared" si="35"/>
        <v>是</v>
      </c>
      <c r="G863" s="147" t="str">
        <f t="shared" si="36"/>
        <v>项</v>
      </c>
    </row>
    <row r="864" ht="36" customHeight="1" spans="1:7">
      <c r="A864" s="444" t="s">
        <v>1589</v>
      </c>
      <c r="B864" s="302" t="s">
        <v>1590</v>
      </c>
      <c r="C864" s="417">
        <v>20</v>
      </c>
      <c r="D864" s="417"/>
      <c r="E864" s="259">
        <f>(D864-C864)/C864</f>
        <v>-1</v>
      </c>
      <c r="F864" s="274" t="str">
        <f t="shared" si="35"/>
        <v>是</v>
      </c>
      <c r="G864" s="147" t="str">
        <f t="shared" si="36"/>
        <v>项</v>
      </c>
    </row>
    <row r="865" ht="36" customHeight="1" spans="1:7">
      <c r="A865" s="443" t="s">
        <v>1591</v>
      </c>
      <c r="B865" s="299" t="s">
        <v>1592</v>
      </c>
      <c r="C865" s="336">
        <f>SUM(C866:C890)</f>
        <v>6857</v>
      </c>
      <c r="D865" s="336">
        <f>SUM(D866:D890)</f>
        <v>3431</v>
      </c>
      <c r="E865" s="259">
        <f>(D865-C865)/C865</f>
        <v>-0.4996</v>
      </c>
      <c r="F865" s="274" t="str">
        <f t="shared" si="35"/>
        <v>是</v>
      </c>
      <c r="G865" s="147" t="str">
        <f t="shared" si="36"/>
        <v>款</v>
      </c>
    </row>
    <row r="866" ht="36" customHeight="1" spans="1:7">
      <c r="A866" s="444" t="s">
        <v>1593</v>
      </c>
      <c r="B866" s="302" t="s">
        <v>139</v>
      </c>
      <c r="C866" s="417">
        <v>390</v>
      </c>
      <c r="D866" s="417">
        <v>404</v>
      </c>
      <c r="E866" s="259">
        <f>(D866-C866)/C866</f>
        <v>0.0359</v>
      </c>
      <c r="F866" s="274" t="str">
        <f t="shared" si="35"/>
        <v>是</v>
      </c>
      <c r="G866" s="147" t="str">
        <f t="shared" si="36"/>
        <v>项</v>
      </c>
    </row>
    <row r="867" ht="36" customHeight="1" spans="1:7">
      <c r="A867" s="444" t="s">
        <v>1594</v>
      </c>
      <c r="B867" s="302" t="s">
        <v>141</v>
      </c>
      <c r="C867" s="339"/>
      <c r="D867" s="339"/>
      <c r="E867" s="259"/>
      <c r="F867" s="274" t="str">
        <f t="shared" si="35"/>
        <v>否</v>
      </c>
      <c r="G867" s="147" t="str">
        <f t="shared" si="36"/>
        <v>项</v>
      </c>
    </row>
    <row r="868" ht="36" customHeight="1" spans="1:7">
      <c r="A868" s="444" t="s">
        <v>1595</v>
      </c>
      <c r="B868" s="302" t="s">
        <v>143</v>
      </c>
      <c r="C868" s="339"/>
      <c r="D868" s="339"/>
      <c r="E868" s="259"/>
      <c r="F868" s="274" t="str">
        <f t="shared" si="35"/>
        <v>否</v>
      </c>
      <c r="G868" s="147" t="str">
        <f t="shared" si="36"/>
        <v>项</v>
      </c>
    </row>
    <row r="869" ht="36" customHeight="1" spans="1:7">
      <c r="A869" s="444" t="s">
        <v>1596</v>
      </c>
      <c r="B869" s="302" t="s">
        <v>1597</v>
      </c>
      <c r="C869" s="417">
        <v>1975</v>
      </c>
      <c r="D869" s="417">
        <v>1157</v>
      </c>
      <c r="E869" s="259">
        <f>(D869-C869)/C869</f>
        <v>-0.4142</v>
      </c>
      <c r="F869" s="274" t="str">
        <f t="shared" si="35"/>
        <v>是</v>
      </c>
      <c r="G869" s="147" t="str">
        <f t="shared" si="36"/>
        <v>项</v>
      </c>
    </row>
    <row r="870" ht="36" customHeight="1" spans="1:7">
      <c r="A870" s="444" t="s">
        <v>1598</v>
      </c>
      <c r="B870" s="302" t="s">
        <v>1599</v>
      </c>
      <c r="C870" s="417">
        <v>171</v>
      </c>
      <c r="D870" s="417"/>
      <c r="E870" s="259">
        <f>(D870-C870)/C870</f>
        <v>-1</v>
      </c>
      <c r="F870" s="274" t="str">
        <f t="shared" si="35"/>
        <v>是</v>
      </c>
      <c r="G870" s="147" t="str">
        <f t="shared" si="36"/>
        <v>项</v>
      </c>
    </row>
    <row r="871" ht="36" customHeight="1" spans="1:7">
      <c r="A871" s="444" t="s">
        <v>1600</v>
      </c>
      <c r="B871" s="302" t="s">
        <v>1601</v>
      </c>
      <c r="C871" s="339"/>
      <c r="D871" s="339"/>
      <c r="E871" s="259"/>
      <c r="F871" s="274" t="str">
        <f t="shared" si="35"/>
        <v>否</v>
      </c>
      <c r="G871" s="147" t="str">
        <f t="shared" si="36"/>
        <v>项</v>
      </c>
    </row>
    <row r="872" ht="36" customHeight="1" spans="1:7">
      <c r="A872" s="444" t="s">
        <v>1602</v>
      </c>
      <c r="B872" s="302" t="s">
        <v>1603</v>
      </c>
      <c r="C872" s="417">
        <v>350</v>
      </c>
      <c r="D872" s="417"/>
      <c r="E872" s="259">
        <f>(D872-C872)/C872</f>
        <v>-1</v>
      </c>
      <c r="F872" s="274" t="str">
        <f t="shared" si="35"/>
        <v>是</v>
      </c>
      <c r="G872" s="147" t="str">
        <f t="shared" si="36"/>
        <v>项</v>
      </c>
    </row>
    <row r="873" ht="36" customHeight="1" spans="1:7">
      <c r="A873" s="444" t="s">
        <v>1604</v>
      </c>
      <c r="B873" s="302" t="s">
        <v>1605</v>
      </c>
      <c r="C873" s="417">
        <v>2560</v>
      </c>
      <c r="D873" s="417">
        <v>1000</v>
      </c>
      <c r="E873" s="259">
        <f>(D873-C873)/C873</f>
        <v>-0.6094</v>
      </c>
      <c r="F873" s="274" t="str">
        <f t="shared" si="35"/>
        <v>是</v>
      </c>
      <c r="G873" s="147" t="str">
        <f t="shared" si="36"/>
        <v>项</v>
      </c>
    </row>
    <row r="874" ht="36" customHeight="1" spans="1:7">
      <c r="A874" s="444" t="s">
        <v>1606</v>
      </c>
      <c r="B874" s="302" t="s">
        <v>1607</v>
      </c>
      <c r="C874" s="339"/>
      <c r="D874" s="339"/>
      <c r="E874" s="259"/>
      <c r="F874" s="274" t="str">
        <f t="shared" si="35"/>
        <v>否</v>
      </c>
      <c r="G874" s="147" t="str">
        <f t="shared" si="36"/>
        <v>项</v>
      </c>
    </row>
    <row r="875" ht="36" customHeight="1" spans="1:7">
      <c r="A875" s="444" t="s">
        <v>1608</v>
      </c>
      <c r="B875" s="302" t="s">
        <v>1609</v>
      </c>
      <c r="C875" s="339"/>
      <c r="D875" s="339"/>
      <c r="E875" s="259"/>
      <c r="F875" s="274" t="str">
        <f t="shared" si="35"/>
        <v>否</v>
      </c>
      <c r="G875" s="147" t="str">
        <f t="shared" si="36"/>
        <v>项</v>
      </c>
    </row>
    <row r="876" ht="36" customHeight="1" spans="1:7">
      <c r="A876" s="444" t="s">
        <v>1610</v>
      </c>
      <c r="B876" s="302" t="s">
        <v>1611</v>
      </c>
      <c r="C876" s="339"/>
      <c r="D876" s="339"/>
      <c r="E876" s="259"/>
      <c r="F876" s="274" t="str">
        <f t="shared" si="35"/>
        <v>否</v>
      </c>
      <c r="G876" s="147" t="str">
        <f t="shared" si="36"/>
        <v>项</v>
      </c>
    </row>
    <row r="877" ht="36" customHeight="1" spans="1:7">
      <c r="A877" s="444" t="s">
        <v>1612</v>
      </c>
      <c r="B877" s="302" t="s">
        <v>1613</v>
      </c>
      <c r="C877" s="339"/>
      <c r="D877" s="339"/>
      <c r="E877" s="259"/>
      <c r="F877" s="274" t="str">
        <f t="shared" si="35"/>
        <v>否</v>
      </c>
      <c r="G877" s="147" t="str">
        <f t="shared" si="36"/>
        <v>项</v>
      </c>
    </row>
    <row r="878" ht="36" customHeight="1" spans="1:7">
      <c r="A878" s="444" t="s">
        <v>1614</v>
      </c>
      <c r="B878" s="302" t="s">
        <v>1615</v>
      </c>
      <c r="C878" s="339"/>
      <c r="D878" s="339"/>
      <c r="E878" s="259"/>
      <c r="F878" s="274" t="str">
        <f t="shared" si="35"/>
        <v>否</v>
      </c>
      <c r="G878" s="147" t="str">
        <f t="shared" si="36"/>
        <v>项</v>
      </c>
    </row>
    <row r="879" ht="36" customHeight="1" spans="1:7">
      <c r="A879" s="444" t="s">
        <v>1616</v>
      </c>
      <c r="B879" s="302" t="s">
        <v>1617</v>
      </c>
      <c r="C879" s="339"/>
      <c r="D879" s="339"/>
      <c r="E879" s="259"/>
      <c r="F879" s="274" t="str">
        <f t="shared" si="35"/>
        <v>否</v>
      </c>
      <c r="G879" s="147" t="str">
        <f t="shared" si="36"/>
        <v>项</v>
      </c>
    </row>
    <row r="880" ht="36" customHeight="1" spans="1:7">
      <c r="A880" s="444" t="s">
        <v>1618</v>
      </c>
      <c r="B880" s="302" t="s">
        <v>1619</v>
      </c>
      <c r="C880" s="339"/>
      <c r="D880" s="339"/>
      <c r="E880" s="259"/>
      <c r="F880" s="274" t="str">
        <f t="shared" si="35"/>
        <v>否</v>
      </c>
      <c r="G880" s="147" t="str">
        <f t="shared" si="36"/>
        <v>项</v>
      </c>
    </row>
    <row r="881" ht="36" customHeight="1" spans="1:7">
      <c r="A881" s="444" t="s">
        <v>1620</v>
      </c>
      <c r="B881" s="302" t="s">
        <v>1621</v>
      </c>
      <c r="C881" s="339"/>
      <c r="D881" s="339"/>
      <c r="E881" s="259"/>
      <c r="F881" s="274" t="str">
        <f t="shared" si="35"/>
        <v>否</v>
      </c>
      <c r="G881" s="147" t="str">
        <f t="shared" si="36"/>
        <v>项</v>
      </c>
    </row>
    <row r="882" ht="36" customHeight="1" spans="1:7">
      <c r="A882" s="444" t="s">
        <v>1622</v>
      </c>
      <c r="B882" s="302" t="s">
        <v>1623</v>
      </c>
      <c r="C882" s="339">
        <v>0</v>
      </c>
      <c r="D882" s="339">
        <v>0</v>
      </c>
      <c r="E882" s="259"/>
      <c r="F882" s="274" t="str">
        <f t="shared" si="35"/>
        <v>否</v>
      </c>
      <c r="G882" s="147" t="str">
        <f t="shared" si="36"/>
        <v>项</v>
      </c>
    </row>
    <row r="883" ht="36" customHeight="1" spans="1:7">
      <c r="A883" s="444" t="s">
        <v>1624</v>
      </c>
      <c r="B883" s="302" t="s">
        <v>1625</v>
      </c>
      <c r="C883" s="339">
        <v>0</v>
      </c>
      <c r="D883" s="339">
        <v>0</v>
      </c>
      <c r="E883" s="259"/>
      <c r="F883" s="274" t="str">
        <f t="shared" si="35"/>
        <v>否</v>
      </c>
      <c r="G883" s="147" t="str">
        <f t="shared" si="36"/>
        <v>项</v>
      </c>
    </row>
    <row r="884" ht="36" customHeight="1" spans="1:7">
      <c r="A884" s="444" t="s">
        <v>1626</v>
      </c>
      <c r="B884" s="302" t="s">
        <v>1627</v>
      </c>
      <c r="C884" s="339">
        <v>0</v>
      </c>
      <c r="D884" s="339">
        <v>0</v>
      </c>
      <c r="E884" s="259"/>
      <c r="F884" s="274" t="str">
        <f t="shared" si="35"/>
        <v>否</v>
      </c>
      <c r="G884" s="147" t="str">
        <f t="shared" si="36"/>
        <v>项</v>
      </c>
    </row>
    <row r="885" ht="36" customHeight="1" spans="1:7">
      <c r="A885" s="444" t="s">
        <v>1628</v>
      </c>
      <c r="B885" s="302" t="s">
        <v>1629</v>
      </c>
      <c r="C885" s="417">
        <v>515</v>
      </c>
      <c r="D885" s="417">
        <v>501</v>
      </c>
      <c r="E885" s="259">
        <f>(D885-C885)/C885</f>
        <v>-0.0272</v>
      </c>
      <c r="F885" s="274" t="str">
        <f t="shared" si="35"/>
        <v>是</v>
      </c>
      <c r="G885" s="147" t="str">
        <f t="shared" si="36"/>
        <v>项</v>
      </c>
    </row>
    <row r="886" ht="36" customHeight="1" spans="1:7">
      <c r="A886" s="444" t="s">
        <v>1630</v>
      </c>
      <c r="B886" s="302" t="s">
        <v>1631</v>
      </c>
      <c r="C886" s="339">
        <v>0</v>
      </c>
      <c r="D886" s="339">
        <v>0</v>
      </c>
      <c r="E886" s="259"/>
      <c r="F886" s="274" t="str">
        <f t="shared" si="35"/>
        <v>否</v>
      </c>
      <c r="G886" s="147" t="str">
        <f t="shared" si="36"/>
        <v>项</v>
      </c>
    </row>
    <row r="887" ht="36" customHeight="1" spans="1:7">
      <c r="A887" s="444" t="s">
        <v>1632</v>
      </c>
      <c r="B887" s="302" t="s">
        <v>1633</v>
      </c>
      <c r="C887" s="339"/>
      <c r="D887" s="339"/>
      <c r="E887" s="259"/>
      <c r="F887" s="274" t="str">
        <f t="shared" si="35"/>
        <v>否</v>
      </c>
      <c r="G887" s="147" t="str">
        <f t="shared" si="36"/>
        <v>项</v>
      </c>
    </row>
    <row r="888" ht="36" customHeight="1" spans="1:7">
      <c r="A888" s="444" t="s">
        <v>1634</v>
      </c>
      <c r="B888" s="302" t="s">
        <v>1562</v>
      </c>
      <c r="C888" s="339"/>
      <c r="D888" s="339"/>
      <c r="E888" s="259"/>
      <c r="F888" s="274" t="str">
        <f t="shared" si="35"/>
        <v>否</v>
      </c>
      <c r="G888" s="147" t="str">
        <f t="shared" si="36"/>
        <v>项</v>
      </c>
    </row>
    <row r="889" ht="36" customHeight="1" spans="1:6">
      <c r="A889" s="444">
        <v>2130238</v>
      </c>
      <c r="B889" s="302" t="s">
        <v>1635</v>
      </c>
      <c r="C889" s="339"/>
      <c r="D889" s="339">
        <v>313</v>
      </c>
      <c r="E889" s="259"/>
      <c r="F889" s="274"/>
    </row>
    <row r="890" ht="36" customHeight="1" spans="1:7">
      <c r="A890" s="444" t="s">
        <v>1636</v>
      </c>
      <c r="B890" s="302" t="s">
        <v>1637</v>
      </c>
      <c r="C890" s="417">
        <v>896</v>
      </c>
      <c r="D890" s="417">
        <v>56</v>
      </c>
      <c r="E890" s="259">
        <f>(D890-C890)/C890</f>
        <v>-0.9375</v>
      </c>
      <c r="F890" s="274" t="str">
        <f>IF(LEN(A890)=3,"是",IF(B890&lt;&gt;"",IF(SUM(C890:C890)&lt;&gt;0,"是","否"),"是"))</f>
        <v>是</v>
      </c>
      <c r="G890" s="147" t="str">
        <f>IF(LEN(A890)=3,"类",IF(LEN(A890)=5,"款","项"))</f>
        <v>项</v>
      </c>
    </row>
    <row r="891" ht="36" customHeight="1" spans="1:7">
      <c r="A891" s="443" t="s">
        <v>1638</v>
      </c>
      <c r="B891" s="299" t="s">
        <v>1639</v>
      </c>
      <c r="C891" s="336">
        <f>SUM(C892:C918)</f>
        <v>3480</v>
      </c>
      <c r="D891" s="336">
        <f>SUM(D892:D918)</f>
        <v>47285</v>
      </c>
      <c r="E891" s="259">
        <f>(D891-C891)/C891</f>
        <v>12.5876</v>
      </c>
      <c r="F891" s="274" t="str">
        <f>IF(LEN(A891)=3,"是",IF(B891&lt;&gt;"",IF(SUM(C891:C891)&lt;&gt;0,"是","否"),"是"))</f>
        <v>是</v>
      </c>
      <c r="G891" s="147" t="str">
        <f>IF(LEN(A891)=3,"类",IF(LEN(A891)=5,"款","项"))</f>
        <v>款</v>
      </c>
    </row>
    <row r="892" ht="36" customHeight="1" spans="1:7">
      <c r="A892" s="444" t="s">
        <v>1640</v>
      </c>
      <c r="B892" s="302" t="s">
        <v>139</v>
      </c>
      <c r="C892" s="417">
        <v>140</v>
      </c>
      <c r="D892" s="417">
        <v>144</v>
      </c>
      <c r="E892" s="259">
        <f>(D892-C892)/C892</f>
        <v>0.0286</v>
      </c>
      <c r="F892" s="274" t="str">
        <f t="shared" ref="F892:F953" si="39">IF(LEN(A892)=3,"是",IF(B892&lt;&gt;"",IF(SUM(C892:C892)&lt;&gt;0,"是","否"),"是"))</f>
        <v>是</v>
      </c>
      <c r="G892" s="147" t="str">
        <f t="shared" ref="G892:G953" si="40">IF(LEN(A892)=3,"类",IF(LEN(A892)=5,"款","项"))</f>
        <v>项</v>
      </c>
    </row>
    <row r="893" ht="36" customHeight="1" spans="1:7">
      <c r="A893" s="444" t="s">
        <v>1641</v>
      </c>
      <c r="B893" s="302" t="s">
        <v>141</v>
      </c>
      <c r="C893" s="339">
        <v>0</v>
      </c>
      <c r="D893" s="339">
        <v>0</v>
      </c>
      <c r="E893" s="259"/>
      <c r="F893" s="274" t="str">
        <f t="shared" si="39"/>
        <v>否</v>
      </c>
      <c r="G893" s="147" t="str">
        <f t="shared" si="40"/>
        <v>项</v>
      </c>
    </row>
    <row r="894" ht="36" customHeight="1" spans="1:7">
      <c r="A894" s="444" t="s">
        <v>1642</v>
      </c>
      <c r="B894" s="302" t="s">
        <v>143</v>
      </c>
      <c r="C894" s="417">
        <v>1397</v>
      </c>
      <c r="D894" s="417">
        <v>1348</v>
      </c>
      <c r="E894" s="259">
        <f>(D894-C894)/C894</f>
        <v>-0.0351</v>
      </c>
      <c r="F894" s="274" t="str">
        <f t="shared" si="39"/>
        <v>是</v>
      </c>
      <c r="G894" s="147" t="str">
        <f t="shared" si="40"/>
        <v>项</v>
      </c>
    </row>
    <row r="895" ht="36" customHeight="1" spans="1:7">
      <c r="A895" s="444" t="s">
        <v>1643</v>
      </c>
      <c r="B895" s="302" t="s">
        <v>1644</v>
      </c>
      <c r="C895" s="339"/>
      <c r="D895" s="339"/>
      <c r="E895" s="259"/>
      <c r="F895" s="274" t="str">
        <f t="shared" si="39"/>
        <v>否</v>
      </c>
      <c r="G895" s="147" t="str">
        <f t="shared" si="40"/>
        <v>项</v>
      </c>
    </row>
    <row r="896" ht="36" customHeight="1" spans="1:7">
      <c r="A896" s="444" t="s">
        <v>1645</v>
      </c>
      <c r="B896" s="302" t="s">
        <v>1646</v>
      </c>
      <c r="C896" s="417">
        <v>150</v>
      </c>
      <c r="D896" s="417">
        <v>45291</v>
      </c>
      <c r="E896" s="259">
        <f>(D896-C896)/C896</f>
        <v>300.94</v>
      </c>
      <c r="F896" s="274" t="str">
        <f t="shared" si="39"/>
        <v>是</v>
      </c>
      <c r="G896" s="147" t="str">
        <f t="shared" si="40"/>
        <v>项</v>
      </c>
    </row>
    <row r="897" ht="36" customHeight="1" spans="1:7">
      <c r="A897" s="444" t="s">
        <v>1647</v>
      </c>
      <c r="B897" s="302" t="s">
        <v>1648</v>
      </c>
      <c r="C897" s="339">
        <v>0</v>
      </c>
      <c r="D897" s="339">
        <v>0</v>
      </c>
      <c r="E897" s="259"/>
      <c r="F897" s="274" t="str">
        <f t="shared" si="39"/>
        <v>否</v>
      </c>
      <c r="G897" s="147" t="str">
        <f t="shared" si="40"/>
        <v>项</v>
      </c>
    </row>
    <row r="898" ht="36" customHeight="1" spans="1:7">
      <c r="A898" s="444" t="s">
        <v>1649</v>
      </c>
      <c r="B898" s="302" t="s">
        <v>1650</v>
      </c>
      <c r="C898" s="339">
        <v>0</v>
      </c>
      <c r="D898" s="339">
        <v>0</v>
      </c>
      <c r="E898" s="259"/>
      <c r="F898" s="274" t="str">
        <f t="shared" si="39"/>
        <v>否</v>
      </c>
      <c r="G898" s="147" t="str">
        <f t="shared" si="40"/>
        <v>项</v>
      </c>
    </row>
    <row r="899" ht="36" customHeight="1" spans="1:7">
      <c r="A899" s="444" t="s">
        <v>1651</v>
      </c>
      <c r="B899" s="302" t="s">
        <v>1652</v>
      </c>
      <c r="C899" s="339"/>
      <c r="D899" s="339"/>
      <c r="E899" s="259"/>
      <c r="F899" s="274" t="str">
        <f t="shared" si="39"/>
        <v>否</v>
      </c>
      <c r="G899" s="147" t="str">
        <f t="shared" si="40"/>
        <v>项</v>
      </c>
    </row>
    <row r="900" ht="36" customHeight="1" spans="1:7">
      <c r="A900" s="444" t="s">
        <v>1653</v>
      </c>
      <c r="B900" s="302" t="s">
        <v>1654</v>
      </c>
      <c r="C900" s="339">
        <v>0</v>
      </c>
      <c r="D900" s="339">
        <v>0</v>
      </c>
      <c r="E900" s="259"/>
      <c r="F900" s="274" t="str">
        <f t="shared" si="39"/>
        <v>否</v>
      </c>
      <c r="G900" s="147" t="str">
        <f t="shared" si="40"/>
        <v>项</v>
      </c>
    </row>
    <row r="901" ht="36" customHeight="1" spans="1:7">
      <c r="A901" s="444" t="s">
        <v>1655</v>
      </c>
      <c r="B901" s="302" t="s">
        <v>1656</v>
      </c>
      <c r="C901" s="339"/>
      <c r="D901" s="339"/>
      <c r="E901" s="259"/>
      <c r="F901" s="274" t="str">
        <f t="shared" si="39"/>
        <v>否</v>
      </c>
      <c r="G901" s="147" t="str">
        <f t="shared" si="40"/>
        <v>项</v>
      </c>
    </row>
    <row r="902" ht="36" customHeight="1" spans="1:7">
      <c r="A902" s="444" t="s">
        <v>1657</v>
      </c>
      <c r="B902" s="302" t="s">
        <v>1658</v>
      </c>
      <c r="C902" s="339"/>
      <c r="D902" s="339"/>
      <c r="E902" s="259"/>
      <c r="F902" s="274" t="str">
        <f t="shared" si="39"/>
        <v>否</v>
      </c>
      <c r="G902" s="147" t="str">
        <f t="shared" si="40"/>
        <v>项</v>
      </c>
    </row>
    <row r="903" ht="36" customHeight="1" spans="1:7">
      <c r="A903" s="444" t="s">
        <v>1659</v>
      </c>
      <c r="B903" s="302" t="s">
        <v>1660</v>
      </c>
      <c r="C903" s="339"/>
      <c r="D903" s="339"/>
      <c r="E903" s="259"/>
      <c r="F903" s="274" t="str">
        <f t="shared" si="39"/>
        <v>否</v>
      </c>
      <c r="G903" s="147" t="str">
        <f t="shared" si="40"/>
        <v>项</v>
      </c>
    </row>
    <row r="904" ht="36" customHeight="1" spans="1:7">
      <c r="A904" s="444" t="s">
        <v>1661</v>
      </c>
      <c r="B904" s="302" t="s">
        <v>1662</v>
      </c>
      <c r="C904" s="339"/>
      <c r="D904" s="339"/>
      <c r="E904" s="259"/>
      <c r="F904" s="274" t="str">
        <f t="shared" si="39"/>
        <v>否</v>
      </c>
      <c r="G904" s="147" t="str">
        <f t="shared" si="40"/>
        <v>项</v>
      </c>
    </row>
    <row r="905" ht="36" customHeight="1" spans="1:7">
      <c r="A905" s="444" t="s">
        <v>1663</v>
      </c>
      <c r="B905" s="302" t="s">
        <v>1664</v>
      </c>
      <c r="C905" s="339"/>
      <c r="D905" s="339"/>
      <c r="E905" s="259"/>
      <c r="F905" s="274" t="str">
        <f t="shared" si="39"/>
        <v>否</v>
      </c>
      <c r="G905" s="147" t="str">
        <f t="shared" si="40"/>
        <v>项</v>
      </c>
    </row>
    <row r="906" ht="36" customHeight="1" spans="1:7">
      <c r="A906" s="444" t="s">
        <v>1665</v>
      </c>
      <c r="B906" s="302" t="s">
        <v>1666</v>
      </c>
      <c r="C906" s="339"/>
      <c r="D906" s="339"/>
      <c r="E906" s="259"/>
      <c r="F906" s="274" t="str">
        <f t="shared" si="39"/>
        <v>否</v>
      </c>
      <c r="G906" s="147" t="str">
        <f t="shared" si="40"/>
        <v>项</v>
      </c>
    </row>
    <row r="907" ht="36" customHeight="1" spans="1:7">
      <c r="A907" s="444" t="s">
        <v>1667</v>
      </c>
      <c r="B907" s="302" t="s">
        <v>1668</v>
      </c>
      <c r="C907" s="339"/>
      <c r="D907" s="339"/>
      <c r="E907" s="259"/>
      <c r="F907" s="274" t="str">
        <f t="shared" si="39"/>
        <v>否</v>
      </c>
      <c r="G907" s="147" t="str">
        <f t="shared" si="40"/>
        <v>项</v>
      </c>
    </row>
    <row r="908" ht="36" customHeight="1" spans="1:7">
      <c r="A908" s="444" t="s">
        <v>1669</v>
      </c>
      <c r="B908" s="302" t="s">
        <v>1670</v>
      </c>
      <c r="C908" s="417">
        <v>783</v>
      </c>
      <c r="D908" s="417">
        <v>2</v>
      </c>
      <c r="E908" s="259">
        <f>(D908-C908)/C908</f>
        <v>-0.9974</v>
      </c>
      <c r="F908" s="274" t="str">
        <f t="shared" si="39"/>
        <v>是</v>
      </c>
      <c r="G908" s="147" t="str">
        <f t="shared" si="40"/>
        <v>项</v>
      </c>
    </row>
    <row r="909" ht="36" customHeight="1" spans="1:7">
      <c r="A909" s="444" t="s">
        <v>1671</v>
      </c>
      <c r="B909" s="302" t="s">
        <v>1672</v>
      </c>
      <c r="C909" s="339">
        <v>0</v>
      </c>
      <c r="D909" s="339">
        <v>0</v>
      </c>
      <c r="E909" s="259"/>
      <c r="F909" s="274" t="str">
        <f t="shared" si="39"/>
        <v>否</v>
      </c>
      <c r="G909" s="147" t="str">
        <f t="shared" si="40"/>
        <v>项</v>
      </c>
    </row>
    <row r="910" ht="36" customHeight="1" spans="1:7">
      <c r="A910" s="444" t="s">
        <v>1673</v>
      </c>
      <c r="B910" s="302" t="s">
        <v>1674</v>
      </c>
      <c r="C910" s="417">
        <v>10</v>
      </c>
      <c r="D910" s="417"/>
      <c r="E910" s="259">
        <f>(D910-C910)/C910</f>
        <v>-1</v>
      </c>
      <c r="F910" s="274" t="str">
        <f t="shared" si="39"/>
        <v>是</v>
      </c>
      <c r="G910" s="147" t="str">
        <f t="shared" si="40"/>
        <v>项</v>
      </c>
    </row>
    <row r="911" ht="36" customHeight="1" spans="1:7">
      <c r="A911" s="444" t="s">
        <v>1675</v>
      </c>
      <c r="B911" s="302" t="s">
        <v>1676</v>
      </c>
      <c r="C911" s="339">
        <v>0</v>
      </c>
      <c r="D911" s="339">
        <v>0</v>
      </c>
      <c r="E911" s="259"/>
      <c r="F911" s="274" t="str">
        <f t="shared" si="39"/>
        <v>否</v>
      </c>
      <c r="G911" s="147" t="str">
        <f t="shared" si="40"/>
        <v>项</v>
      </c>
    </row>
    <row r="912" ht="36" customHeight="1" spans="1:7">
      <c r="A912" s="444" t="s">
        <v>1677</v>
      </c>
      <c r="B912" s="302" t="s">
        <v>1678</v>
      </c>
      <c r="C912" s="339">
        <v>0</v>
      </c>
      <c r="D912" s="339">
        <v>0</v>
      </c>
      <c r="E912" s="259"/>
      <c r="F912" s="274" t="str">
        <f t="shared" si="39"/>
        <v>否</v>
      </c>
      <c r="G912" s="147" t="str">
        <f t="shared" si="40"/>
        <v>项</v>
      </c>
    </row>
    <row r="913" ht="36" customHeight="1" spans="1:7">
      <c r="A913" s="444" t="s">
        <v>1679</v>
      </c>
      <c r="B913" s="302" t="s">
        <v>1621</v>
      </c>
      <c r="C913" s="339">
        <v>0</v>
      </c>
      <c r="D913" s="339">
        <v>0</v>
      </c>
      <c r="E913" s="259"/>
      <c r="F913" s="274" t="str">
        <f t="shared" si="39"/>
        <v>否</v>
      </c>
      <c r="G913" s="147" t="str">
        <f t="shared" si="40"/>
        <v>项</v>
      </c>
    </row>
    <row r="914" ht="36" customHeight="1" spans="1:7">
      <c r="A914" s="444" t="s">
        <v>1680</v>
      </c>
      <c r="B914" s="302" t="s">
        <v>1681</v>
      </c>
      <c r="C914" s="339"/>
      <c r="D914" s="339"/>
      <c r="E914" s="259"/>
      <c r="F914" s="274" t="str">
        <f t="shared" si="39"/>
        <v>否</v>
      </c>
      <c r="G914" s="147" t="str">
        <f t="shared" si="40"/>
        <v>项</v>
      </c>
    </row>
    <row r="915" ht="36" customHeight="1" spans="1:7">
      <c r="A915" s="444" t="s">
        <v>1682</v>
      </c>
      <c r="B915" s="302" t="s">
        <v>1683</v>
      </c>
      <c r="C915" s="339">
        <v>0</v>
      </c>
      <c r="D915" s="339">
        <v>500</v>
      </c>
      <c r="E915" s="259"/>
      <c r="F915" s="274" t="str">
        <f t="shared" si="39"/>
        <v>否</v>
      </c>
      <c r="G915" s="147" t="str">
        <f t="shared" si="40"/>
        <v>项</v>
      </c>
    </row>
    <row r="916" ht="36" customHeight="1" spans="1:7">
      <c r="A916" s="444" t="s">
        <v>1684</v>
      </c>
      <c r="B916" s="302" t="s">
        <v>1685</v>
      </c>
      <c r="C916" s="339">
        <v>0</v>
      </c>
      <c r="D916" s="339">
        <v>0</v>
      </c>
      <c r="E916" s="259"/>
      <c r="F916" s="274" t="str">
        <f t="shared" si="39"/>
        <v>否</v>
      </c>
      <c r="G916" s="147" t="str">
        <f t="shared" si="40"/>
        <v>项</v>
      </c>
    </row>
    <row r="917" ht="36" customHeight="1" spans="1:7">
      <c r="A917" s="444" t="s">
        <v>1686</v>
      </c>
      <c r="B917" s="302" t="s">
        <v>1687</v>
      </c>
      <c r="C917" s="339">
        <v>0</v>
      </c>
      <c r="D917" s="339">
        <v>0</v>
      </c>
      <c r="E917" s="259"/>
      <c r="F917" s="274" t="str">
        <f t="shared" si="39"/>
        <v>否</v>
      </c>
      <c r="G917" s="147" t="str">
        <f t="shared" si="40"/>
        <v>项</v>
      </c>
    </row>
    <row r="918" ht="36" customHeight="1" spans="1:7">
      <c r="A918" s="444" t="s">
        <v>1688</v>
      </c>
      <c r="B918" s="302" t="s">
        <v>1689</v>
      </c>
      <c r="C918" s="417">
        <v>1000</v>
      </c>
      <c r="D918" s="417"/>
      <c r="E918" s="259">
        <f>(D918-C918)/C918</f>
        <v>-1</v>
      </c>
      <c r="F918" s="274" t="str">
        <f t="shared" si="39"/>
        <v>是</v>
      </c>
      <c r="G918" s="147" t="str">
        <f t="shared" si="40"/>
        <v>项</v>
      </c>
    </row>
    <row r="919" ht="36" customHeight="1" spans="1:7">
      <c r="A919" s="443" t="s">
        <v>1690</v>
      </c>
      <c r="B919" s="299" t="s">
        <v>1691</v>
      </c>
      <c r="C919" s="336">
        <f>SUM(C920:C929)</f>
        <v>22245</v>
      </c>
      <c r="D919" s="336">
        <f>SUM(D920:D929)</f>
        <v>29640</v>
      </c>
      <c r="E919" s="259">
        <f>(D919-C919)/C919</f>
        <v>0.3324</v>
      </c>
      <c r="F919" s="274" t="str">
        <f t="shared" si="39"/>
        <v>是</v>
      </c>
      <c r="G919" s="147" t="str">
        <f t="shared" si="40"/>
        <v>款</v>
      </c>
    </row>
    <row r="920" ht="36" customHeight="1" spans="1:7">
      <c r="A920" s="444" t="s">
        <v>1692</v>
      </c>
      <c r="B920" s="302" t="s">
        <v>139</v>
      </c>
      <c r="C920" s="417">
        <v>152</v>
      </c>
      <c r="D920" s="417">
        <v>157</v>
      </c>
      <c r="E920" s="259">
        <f>(D920-C920)/C920</f>
        <v>0.0329</v>
      </c>
      <c r="F920" s="274" t="str">
        <f t="shared" si="39"/>
        <v>是</v>
      </c>
      <c r="G920" s="147" t="str">
        <f t="shared" si="40"/>
        <v>项</v>
      </c>
    </row>
    <row r="921" ht="36" customHeight="1" spans="1:7">
      <c r="A921" s="444" t="s">
        <v>1693</v>
      </c>
      <c r="B921" s="302" t="s">
        <v>141</v>
      </c>
      <c r="C921" s="339">
        <v>0</v>
      </c>
      <c r="D921" s="339">
        <v>0</v>
      </c>
      <c r="E921" s="259"/>
      <c r="F921" s="274" t="str">
        <f t="shared" si="39"/>
        <v>否</v>
      </c>
      <c r="G921" s="147" t="str">
        <f t="shared" si="40"/>
        <v>项</v>
      </c>
    </row>
    <row r="922" ht="36" customHeight="1" spans="1:7">
      <c r="A922" s="444" t="s">
        <v>1694</v>
      </c>
      <c r="B922" s="302" t="s">
        <v>143</v>
      </c>
      <c r="C922" s="339">
        <v>0</v>
      </c>
      <c r="D922" s="339">
        <v>0</v>
      </c>
      <c r="E922" s="259"/>
      <c r="F922" s="274" t="str">
        <f t="shared" si="39"/>
        <v>否</v>
      </c>
      <c r="G922" s="147" t="str">
        <f t="shared" si="40"/>
        <v>项</v>
      </c>
    </row>
    <row r="923" ht="36" customHeight="1" spans="1:7">
      <c r="A923" s="444" t="s">
        <v>1695</v>
      </c>
      <c r="B923" s="302" t="s">
        <v>1696</v>
      </c>
      <c r="C923" s="417">
        <v>2000</v>
      </c>
      <c r="D923" s="417">
        <v>2300</v>
      </c>
      <c r="E923" s="259">
        <f>(D923-C923)/C923</f>
        <v>0.15</v>
      </c>
      <c r="F923" s="274" t="str">
        <f t="shared" si="39"/>
        <v>是</v>
      </c>
      <c r="G923" s="147" t="str">
        <f t="shared" si="40"/>
        <v>项</v>
      </c>
    </row>
    <row r="924" ht="36" customHeight="1" spans="1:7">
      <c r="A924" s="444" t="s">
        <v>1697</v>
      </c>
      <c r="B924" s="302" t="s">
        <v>1698</v>
      </c>
      <c r="C924" s="339">
        <v>0</v>
      </c>
      <c r="D924" s="339">
        <v>6994</v>
      </c>
      <c r="E924" s="259"/>
      <c r="F924" s="274" t="str">
        <f t="shared" si="39"/>
        <v>否</v>
      </c>
      <c r="G924" s="147" t="str">
        <f t="shared" si="40"/>
        <v>项</v>
      </c>
    </row>
    <row r="925" ht="36" customHeight="1" spans="1:7">
      <c r="A925" s="444" t="s">
        <v>1699</v>
      </c>
      <c r="B925" s="302" t="s">
        <v>1700</v>
      </c>
      <c r="C925" s="339">
        <v>0</v>
      </c>
      <c r="D925" s="339">
        <v>0</v>
      </c>
      <c r="E925" s="259"/>
      <c r="F925" s="274" t="str">
        <f t="shared" si="39"/>
        <v>否</v>
      </c>
      <c r="G925" s="147" t="str">
        <f t="shared" si="40"/>
        <v>项</v>
      </c>
    </row>
    <row r="926" ht="36" customHeight="1" spans="1:7">
      <c r="A926" s="444" t="s">
        <v>1701</v>
      </c>
      <c r="B926" s="302" t="s">
        <v>1702</v>
      </c>
      <c r="C926" s="339"/>
      <c r="D926" s="339"/>
      <c r="E926" s="259"/>
      <c r="F926" s="274" t="str">
        <f t="shared" si="39"/>
        <v>否</v>
      </c>
      <c r="G926" s="147" t="str">
        <f t="shared" si="40"/>
        <v>项</v>
      </c>
    </row>
    <row r="927" ht="36" customHeight="1" spans="1:7">
      <c r="A927" s="444" t="s">
        <v>1703</v>
      </c>
      <c r="B927" s="302" t="s">
        <v>1704</v>
      </c>
      <c r="C927" s="339">
        <v>0</v>
      </c>
      <c r="D927" s="339">
        <v>0</v>
      </c>
      <c r="E927" s="259"/>
      <c r="F927" s="274" t="str">
        <f t="shared" si="39"/>
        <v>否</v>
      </c>
      <c r="G927" s="147" t="str">
        <f t="shared" si="40"/>
        <v>项</v>
      </c>
    </row>
    <row r="928" ht="36" customHeight="1" spans="1:7">
      <c r="A928" s="444" t="s">
        <v>1705</v>
      </c>
      <c r="B928" s="302" t="s">
        <v>157</v>
      </c>
      <c r="C928" s="417">
        <v>155</v>
      </c>
      <c r="D928" s="417">
        <v>162</v>
      </c>
      <c r="E928" s="259">
        <f>(D928-C928)/C928</f>
        <v>0.0452</v>
      </c>
      <c r="F928" s="274" t="str">
        <f t="shared" si="39"/>
        <v>是</v>
      </c>
      <c r="G928" s="147" t="str">
        <f t="shared" si="40"/>
        <v>项</v>
      </c>
    </row>
    <row r="929" ht="36" customHeight="1" spans="1:7">
      <c r="A929" s="444" t="s">
        <v>1706</v>
      </c>
      <c r="B929" s="419" t="s">
        <v>1707</v>
      </c>
      <c r="C929" s="417">
        <v>19938</v>
      </c>
      <c r="D929" s="417">
        <v>20027</v>
      </c>
      <c r="E929" s="259">
        <f>(D929-C929)/C929</f>
        <v>0.0045</v>
      </c>
      <c r="F929" s="274" t="str">
        <f t="shared" si="39"/>
        <v>是</v>
      </c>
      <c r="G929" s="147" t="str">
        <f t="shared" si="40"/>
        <v>项</v>
      </c>
    </row>
    <row r="930" ht="36" customHeight="1" spans="1:7">
      <c r="A930" s="443" t="s">
        <v>1708</v>
      </c>
      <c r="B930" s="299" t="s">
        <v>1709</v>
      </c>
      <c r="C930" s="336">
        <f>SUM(C931:C936)</f>
        <v>11411</v>
      </c>
      <c r="D930" s="336">
        <f>SUM(D931:D936)</f>
        <v>7559</v>
      </c>
      <c r="E930" s="259">
        <f>(D930-C930)/C930</f>
        <v>-0.3376</v>
      </c>
      <c r="F930" s="274" t="str">
        <f t="shared" si="39"/>
        <v>是</v>
      </c>
      <c r="G930" s="147" t="str">
        <f t="shared" si="40"/>
        <v>款</v>
      </c>
    </row>
    <row r="931" ht="36" customHeight="1" spans="1:7">
      <c r="A931" s="444" t="s">
        <v>1710</v>
      </c>
      <c r="B931" s="302" t="s">
        <v>1711</v>
      </c>
      <c r="C931" s="339">
        <v>0</v>
      </c>
      <c r="D931" s="339">
        <v>0</v>
      </c>
      <c r="E931" s="259"/>
      <c r="F931" s="274" t="str">
        <f t="shared" si="39"/>
        <v>否</v>
      </c>
      <c r="G931" s="147" t="str">
        <f t="shared" si="40"/>
        <v>项</v>
      </c>
    </row>
    <row r="932" ht="36" customHeight="1" spans="1:7">
      <c r="A932" s="444" t="s">
        <v>1712</v>
      </c>
      <c r="B932" s="302" t="s">
        <v>1713</v>
      </c>
      <c r="C932" s="339">
        <v>0</v>
      </c>
      <c r="D932" s="339">
        <v>0</v>
      </c>
      <c r="E932" s="259"/>
      <c r="F932" s="274" t="str">
        <f t="shared" si="39"/>
        <v>否</v>
      </c>
      <c r="G932" s="147" t="str">
        <f t="shared" si="40"/>
        <v>项</v>
      </c>
    </row>
    <row r="933" ht="36" customHeight="1" spans="1:7">
      <c r="A933" s="444" t="s">
        <v>1714</v>
      </c>
      <c r="B933" s="302" t="s">
        <v>1715</v>
      </c>
      <c r="C933" s="417">
        <v>11411</v>
      </c>
      <c r="D933" s="417">
        <v>7559</v>
      </c>
      <c r="E933" s="259">
        <f>(D933-C933)/C933</f>
        <v>-0.3376</v>
      </c>
      <c r="F933" s="274" t="str">
        <f t="shared" si="39"/>
        <v>是</v>
      </c>
      <c r="G933" s="147" t="str">
        <f t="shared" si="40"/>
        <v>项</v>
      </c>
    </row>
    <row r="934" ht="36" customHeight="1" spans="1:7">
      <c r="A934" s="444" t="s">
        <v>1716</v>
      </c>
      <c r="B934" s="302" t="s">
        <v>1717</v>
      </c>
      <c r="C934" s="339"/>
      <c r="D934" s="339"/>
      <c r="E934" s="259"/>
      <c r="F934" s="274" t="str">
        <f t="shared" si="39"/>
        <v>否</v>
      </c>
      <c r="G934" s="147" t="str">
        <f t="shared" si="40"/>
        <v>项</v>
      </c>
    </row>
    <row r="935" ht="36" customHeight="1" spans="1:7">
      <c r="A935" s="444" t="s">
        <v>1718</v>
      </c>
      <c r="B935" s="302" t="s">
        <v>1719</v>
      </c>
      <c r="C935" s="339">
        <v>0</v>
      </c>
      <c r="D935" s="339">
        <v>0</v>
      </c>
      <c r="E935" s="259"/>
      <c r="F935" s="274" t="str">
        <f t="shared" si="39"/>
        <v>否</v>
      </c>
      <c r="G935" s="147" t="str">
        <f t="shared" si="40"/>
        <v>项</v>
      </c>
    </row>
    <row r="936" ht="36" customHeight="1" spans="1:7">
      <c r="A936" s="444" t="s">
        <v>1720</v>
      </c>
      <c r="B936" s="302" t="s">
        <v>1721</v>
      </c>
      <c r="C936" s="339"/>
      <c r="D936" s="339"/>
      <c r="E936" s="259"/>
      <c r="F936" s="274" t="str">
        <f t="shared" si="39"/>
        <v>否</v>
      </c>
      <c r="G936" s="147" t="str">
        <f t="shared" si="40"/>
        <v>项</v>
      </c>
    </row>
    <row r="937" ht="36" customHeight="1" spans="1:7">
      <c r="A937" s="443" t="s">
        <v>1722</v>
      </c>
      <c r="B937" s="299" t="s">
        <v>1723</v>
      </c>
      <c r="C937" s="336">
        <f>SUM(C938:C943)</f>
        <v>3164</v>
      </c>
      <c r="D937" s="336">
        <f>SUM(D938:D943)</f>
        <v>4514</v>
      </c>
      <c r="E937" s="259">
        <f>(D937-C937)/C937</f>
        <v>0.4267</v>
      </c>
      <c r="F937" s="274" t="str">
        <f t="shared" si="39"/>
        <v>是</v>
      </c>
      <c r="G937" s="147" t="str">
        <f t="shared" si="40"/>
        <v>款</v>
      </c>
    </row>
    <row r="938" ht="36" customHeight="1" spans="1:7">
      <c r="A938" s="444" t="s">
        <v>1724</v>
      </c>
      <c r="B938" s="302" t="s">
        <v>1725</v>
      </c>
      <c r="C938" s="417">
        <v>57</v>
      </c>
      <c r="D938" s="417">
        <v>57</v>
      </c>
      <c r="E938" s="259">
        <f>(D938-C938)/C938</f>
        <v>0</v>
      </c>
      <c r="F938" s="274" t="str">
        <f t="shared" si="39"/>
        <v>是</v>
      </c>
      <c r="G938" s="147" t="str">
        <f t="shared" si="40"/>
        <v>项</v>
      </c>
    </row>
    <row r="939" ht="36" customHeight="1" spans="1:7">
      <c r="A939" s="444" t="s">
        <v>1726</v>
      </c>
      <c r="B939" s="302" t="s">
        <v>1727</v>
      </c>
      <c r="C939" s="339">
        <v>0</v>
      </c>
      <c r="D939" s="339">
        <v>0</v>
      </c>
      <c r="E939" s="259"/>
      <c r="F939" s="274" t="str">
        <f t="shared" si="39"/>
        <v>否</v>
      </c>
      <c r="G939" s="147" t="str">
        <f t="shared" si="40"/>
        <v>项</v>
      </c>
    </row>
    <row r="940" ht="36" customHeight="1" spans="1:7">
      <c r="A940" s="444" t="s">
        <v>1728</v>
      </c>
      <c r="B940" s="302" t="s">
        <v>1729</v>
      </c>
      <c r="C940" s="417">
        <v>1427</v>
      </c>
      <c r="D940" s="417">
        <v>735</v>
      </c>
      <c r="E940" s="259">
        <f>(D940-C940)/C940</f>
        <v>-0.4849</v>
      </c>
      <c r="F940" s="274" t="str">
        <f t="shared" si="39"/>
        <v>是</v>
      </c>
      <c r="G940" s="147" t="str">
        <f t="shared" si="40"/>
        <v>项</v>
      </c>
    </row>
    <row r="941" ht="36" customHeight="1" spans="1:7">
      <c r="A941" s="444" t="s">
        <v>1730</v>
      </c>
      <c r="B941" s="302" t="s">
        <v>1731</v>
      </c>
      <c r="C941" s="417">
        <v>1680</v>
      </c>
      <c r="D941" s="417">
        <v>3722</v>
      </c>
      <c r="E941" s="259">
        <f>(D941-C941)/C941</f>
        <v>1.2155</v>
      </c>
      <c r="F941" s="274" t="str">
        <f t="shared" si="39"/>
        <v>是</v>
      </c>
      <c r="G941" s="147" t="str">
        <f t="shared" si="40"/>
        <v>项</v>
      </c>
    </row>
    <row r="942" ht="36" customHeight="1" spans="1:7">
      <c r="A942" s="444" t="s">
        <v>1732</v>
      </c>
      <c r="B942" s="302" t="s">
        <v>1733</v>
      </c>
      <c r="C942" s="339">
        <v>0</v>
      </c>
      <c r="D942" s="339">
        <v>0</v>
      </c>
      <c r="E942" s="259"/>
      <c r="F942" s="274" t="str">
        <f t="shared" si="39"/>
        <v>否</v>
      </c>
      <c r="G942" s="147" t="str">
        <f t="shared" si="40"/>
        <v>项</v>
      </c>
    </row>
    <row r="943" ht="36" customHeight="1" spans="1:7">
      <c r="A943" s="444" t="s">
        <v>1734</v>
      </c>
      <c r="B943" s="302" t="s">
        <v>1735</v>
      </c>
      <c r="C943" s="339">
        <v>0</v>
      </c>
      <c r="D943" s="339">
        <v>0</v>
      </c>
      <c r="E943" s="259"/>
      <c r="F943" s="274" t="str">
        <f t="shared" si="39"/>
        <v>否</v>
      </c>
      <c r="G943" s="147" t="str">
        <f t="shared" si="40"/>
        <v>项</v>
      </c>
    </row>
    <row r="944" ht="36" customHeight="1" spans="1:7">
      <c r="A944" s="443" t="s">
        <v>1736</v>
      </c>
      <c r="B944" s="299" t="s">
        <v>1737</v>
      </c>
      <c r="C944" s="336">
        <f>SUM(C945:C946)</f>
        <v>0</v>
      </c>
      <c r="D944" s="336">
        <f>SUM(D945:D946)</f>
        <v>0</v>
      </c>
      <c r="E944" s="259"/>
      <c r="F944" s="274" t="str">
        <f t="shared" si="39"/>
        <v>否</v>
      </c>
      <c r="G944" s="147" t="str">
        <f t="shared" si="40"/>
        <v>款</v>
      </c>
    </row>
    <row r="945" ht="36" customHeight="1" spans="1:7">
      <c r="A945" s="444" t="s">
        <v>1738</v>
      </c>
      <c r="B945" s="302" t="s">
        <v>1739</v>
      </c>
      <c r="C945" s="339">
        <v>0</v>
      </c>
      <c r="D945" s="339">
        <v>0</v>
      </c>
      <c r="E945" s="259"/>
      <c r="F945" s="274" t="str">
        <f t="shared" si="39"/>
        <v>否</v>
      </c>
      <c r="G945" s="147" t="str">
        <f t="shared" si="40"/>
        <v>项</v>
      </c>
    </row>
    <row r="946" ht="36" customHeight="1" spans="1:7">
      <c r="A946" s="444" t="s">
        <v>1740</v>
      </c>
      <c r="B946" s="302" t="s">
        <v>1741</v>
      </c>
      <c r="C946" s="339">
        <v>0</v>
      </c>
      <c r="D946" s="339">
        <v>0</v>
      </c>
      <c r="E946" s="259"/>
      <c r="F946" s="274" t="str">
        <f t="shared" si="39"/>
        <v>否</v>
      </c>
      <c r="G946" s="147" t="str">
        <f t="shared" si="40"/>
        <v>项</v>
      </c>
    </row>
    <row r="947" ht="36" customHeight="1" spans="1:7">
      <c r="A947" s="443" t="s">
        <v>1742</v>
      </c>
      <c r="B947" s="299" t="s">
        <v>1743</v>
      </c>
      <c r="C947" s="336">
        <f>SUM(C949)</f>
        <v>318</v>
      </c>
      <c r="D947" s="336">
        <f>SUM(D949)</f>
        <v>2200</v>
      </c>
      <c r="E947" s="259">
        <f>(D947-C947)/C947</f>
        <v>5.9182</v>
      </c>
      <c r="F947" s="274" t="str">
        <f t="shared" si="39"/>
        <v>是</v>
      </c>
      <c r="G947" s="147" t="str">
        <f t="shared" si="40"/>
        <v>款</v>
      </c>
    </row>
    <row r="948" ht="36" customHeight="1" spans="1:7">
      <c r="A948" s="444" t="s">
        <v>1744</v>
      </c>
      <c r="B948" s="302" t="s">
        <v>1745</v>
      </c>
      <c r="C948" s="339">
        <v>0</v>
      </c>
      <c r="D948" s="339">
        <v>0</v>
      </c>
      <c r="E948" s="259"/>
      <c r="F948" s="274" t="str">
        <f t="shared" si="39"/>
        <v>否</v>
      </c>
      <c r="G948" s="147" t="str">
        <f t="shared" si="40"/>
        <v>项</v>
      </c>
    </row>
    <row r="949" ht="36" customHeight="1" spans="1:7">
      <c r="A949" s="444" t="s">
        <v>1746</v>
      </c>
      <c r="B949" s="302" t="s">
        <v>1747</v>
      </c>
      <c r="C949" s="417">
        <v>318</v>
      </c>
      <c r="D949" s="417">
        <v>2200</v>
      </c>
      <c r="E949" s="259">
        <f>(D949-C949)/C949</f>
        <v>5.9182</v>
      </c>
      <c r="F949" s="274" t="str">
        <f t="shared" si="39"/>
        <v>是</v>
      </c>
      <c r="G949" s="147" t="str">
        <f t="shared" si="40"/>
        <v>项</v>
      </c>
    </row>
    <row r="950" ht="36" customHeight="1" spans="1:7">
      <c r="A950" s="443" t="s">
        <v>93</v>
      </c>
      <c r="B950" s="299" t="s">
        <v>94</v>
      </c>
      <c r="C950" s="336">
        <f>SUM(C951++C974+C984+C994+C999+C1006+C1011)</f>
        <v>5233</v>
      </c>
      <c r="D950" s="336">
        <f>SUM(D951++D974+D984+D994+D999+D1006+D1011)</f>
        <v>5171</v>
      </c>
      <c r="E950" s="259">
        <f>(D950-C950)/C950</f>
        <v>-0.0118</v>
      </c>
      <c r="F950" s="274" t="str">
        <f t="shared" si="39"/>
        <v>是</v>
      </c>
      <c r="G950" s="147" t="str">
        <f t="shared" si="40"/>
        <v>类</v>
      </c>
    </row>
    <row r="951" ht="36" customHeight="1" spans="1:7">
      <c r="A951" s="443" t="s">
        <v>1748</v>
      </c>
      <c r="B951" s="299" t="s">
        <v>1749</v>
      </c>
      <c r="C951" s="336">
        <f>SUM(C952:C973)</f>
        <v>5204</v>
      </c>
      <c r="D951" s="336">
        <f>SUM(D952:D973)</f>
        <v>5071</v>
      </c>
      <c r="E951" s="259">
        <f>(D951-C951)/C951</f>
        <v>-0.0256</v>
      </c>
      <c r="F951" s="274" t="str">
        <f t="shared" si="39"/>
        <v>是</v>
      </c>
      <c r="G951" s="147" t="str">
        <f t="shared" si="40"/>
        <v>款</v>
      </c>
    </row>
    <row r="952" ht="36" customHeight="1" spans="1:7">
      <c r="A952" s="444" t="s">
        <v>1750</v>
      </c>
      <c r="B952" s="302" t="s">
        <v>139</v>
      </c>
      <c r="C952" s="417">
        <v>223</v>
      </c>
      <c r="D952" s="417">
        <v>224</v>
      </c>
      <c r="E952" s="259">
        <f>(D952-C952)/C952</f>
        <v>0.0045</v>
      </c>
      <c r="F952" s="274" t="str">
        <f t="shared" si="39"/>
        <v>是</v>
      </c>
      <c r="G952" s="147" t="str">
        <f t="shared" si="40"/>
        <v>项</v>
      </c>
    </row>
    <row r="953" ht="36" customHeight="1" spans="1:7">
      <c r="A953" s="444" t="s">
        <v>1751</v>
      </c>
      <c r="B953" s="302" t="s">
        <v>141</v>
      </c>
      <c r="C953" s="339"/>
      <c r="D953" s="339"/>
      <c r="E953" s="259"/>
      <c r="F953" s="274" t="str">
        <f t="shared" si="39"/>
        <v>否</v>
      </c>
      <c r="G953" s="147" t="str">
        <f t="shared" si="40"/>
        <v>项</v>
      </c>
    </row>
    <row r="954" ht="36" customHeight="1" spans="1:7">
      <c r="A954" s="444" t="s">
        <v>1752</v>
      </c>
      <c r="B954" s="302" t="s">
        <v>143</v>
      </c>
      <c r="C954" s="339"/>
      <c r="D954" s="339"/>
      <c r="E954" s="259"/>
      <c r="F954" s="274" t="str">
        <f t="shared" ref="F954:F1016" si="41">IF(LEN(A954)=3,"是",IF(B954&lt;&gt;"",IF(SUM(C954:C954)&lt;&gt;0,"是","否"),"是"))</f>
        <v>否</v>
      </c>
      <c r="G954" s="147" t="str">
        <f t="shared" ref="G954:G1016" si="42">IF(LEN(A954)=3,"类",IF(LEN(A954)=5,"款","项"))</f>
        <v>项</v>
      </c>
    </row>
    <row r="955" ht="36" customHeight="1" spans="1:7">
      <c r="A955" s="444" t="s">
        <v>1753</v>
      </c>
      <c r="B955" s="302" t="s">
        <v>1754</v>
      </c>
      <c r="C955" s="417">
        <v>1500</v>
      </c>
      <c r="D955" s="417"/>
      <c r="E955" s="259">
        <f>(D955-C955)/C955</f>
        <v>-1</v>
      </c>
      <c r="F955" s="274" t="str">
        <f t="shared" si="41"/>
        <v>是</v>
      </c>
      <c r="G955" s="147" t="str">
        <f t="shared" si="42"/>
        <v>项</v>
      </c>
    </row>
    <row r="956" ht="36" customHeight="1" spans="1:7">
      <c r="A956" s="444" t="s">
        <v>1755</v>
      </c>
      <c r="B956" s="302" t="s">
        <v>1756</v>
      </c>
      <c r="C956" s="417">
        <v>1941</v>
      </c>
      <c r="D956" s="417">
        <v>3382</v>
      </c>
      <c r="E956" s="259">
        <f>(D956-C956)/C956</f>
        <v>0.7424</v>
      </c>
      <c r="F956" s="274" t="str">
        <f t="shared" si="41"/>
        <v>是</v>
      </c>
      <c r="G956" s="147" t="str">
        <f t="shared" si="42"/>
        <v>项</v>
      </c>
    </row>
    <row r="957" ht="36" customHeight="1" spans="1:7">
      <c r="A957" s="444" t="s">
        <v>1757</v>
      </c>
      <c r="B957" s="302" t="s">
        <v>1758</v>
      </c>
      <c r="C957" s="455"/>
      <c r="D957" s="456"/>
      <c r="E957" s="259">
        <f>(D960-C960)/C960</f>
        <v>-0.0229</v>
      </c>
      <c r="F957" s="274" t="str">
        <f>IF(LEN(A957)=3,"是",IF(B957&lt;&gt;"",IF(SUM(C960:C960)&lt;&gt;0,"是","否"),"是"))</f>
        <v>是</v>
      </c>
      <c r="G957" s="147" t="str">
        <f t="shared" si="42"/>
        <v>项</v>
      </c>
    </row>
    <row r="958" ht="36" customHeight="1" spans="1:7">
      <c r="A958" s="444" t="s">
        <v>1759</v>
      </c>
      <c r="B958" s="302" t="s">
        <v>1760</v>
      </c>
      <c r="C958" s="339"/>
      <c r="D958" s="339"/>
      <c r="E958" s="259"/>
      <c r="F958" s="274" t="str">
        <f t="shared" si="41"/>
        <v>否</v>
      </c>
      <c r="G958" s="147" t="str">
        <f t="shared" si="42"/>
        <v>项</v>
      </c>
    </row>
    <row r="959" ht="36" customHeight="1" spans="1:7">
      <c r="A959" s="444" t="s">
        <v>1761</v>
      </c>
      <c r="B959" s="302" t="s">
        <v>1762</v>
      </c>
      <c r="C959" s="339">
        <v>0</v>
      </c>
      <c r="D959" s="339">
        <v>0</v>
      </c>
      <c r="E959" s="259"/>
      <c r="F959" s="274" t="str">
        <f t="shared" si="41"/>
        <v>否</v>
      </c>
      <c r="G959" s="147" t="str">
        <f t="shared" si="42"/>
        <v>项</v>
      </c>
    </row>
    <row r="960" ht="36" customHeight="1" spans="1:7">
      <c r="A960" s="444" t="s">
        <v>1763</v>
      </c>
      <c r="B960" s="302" t="s">
        <v>1764</v>
      </c>
      <c r="C960" s="417">
        <v>175</v>
      </c>
      <c r="D960" s="417">
        <v>171</v>
      </c>
      <c r="E960" s="259"/>
      <c r="F960" s="274" t="e">
        <f>IF(LEN(A960)=3,"是",IF(B960&lt;&gt;"",IF(SUM(#REF!)&lt;&gt;0,"是","否"),"是"))</f>
        <v>#REF!</v>
      </c>
      <c r="G960" s="147" t="str">
        <f t="shared" si="42"/>
        <v>项</v>
      </c>
    </row>
    <row r="961" ht="36" customHeight="1" spans="1:7">
      <c r="A961" s="444" t="s">
        <v>1765</v>
      </c>
      <c r="B961" s="302" t="s">
        <v>1766</v>
      </c>
      <c r="C961" s="339"/>
      <c r="D961" s="339"/>
      <c r="E961" s="259"/>
      <c r="F961" s="274" t="str">
        <f t="shared" si="41"/>
        <v>否</v>
      </c>
      <c r="G961" s="147" t="str">
        <f t="shared" si="42"/>
        <v>项</v>
      </c>
    </row>
    <row r="962" ht="36" customHeight="1" spans="1:7">
      <c r="A962" s="444" t="s">
        <v>1767</v>
      </c>
      <c r="B962" s="302" t="s">
        <v>1768</v>
      </c>
      <c r="C962" s="339"/>
      <c r="D962" s="339"/>
      <c r="E962" s="259"/>
      <c r="F962" s="274" t="str">
        <f t="shared" si="41"/>
        <v>否</v>
      </c>
      <c r="G962" s="147" t="str">
        <f t="shared" si="42"/>
        <v>项</v>
      </c>
    </row>
    <row r="963" ht="36" customHeight="1" spans="1:7">
      <c r="A963" s="444" t="s">
        <v>1769</v>
      </c>
      <c r="B963" s="302" t="s">
        <v>1770</v>
      </c>
      <c r="C963" s="339"/>
      <c r="D963" s="339"/>
      <c r="E963" s="259"/>
      <c r="F963" s="274" t="str">
        <f t="shared" si="41"/>
        <v>否</v>
      </c>
      <c r="G963" s="147" t="str">
        <f t="shared" si="42"/>
        <v>项</v>
      </c>
    </row>
    <row r="964" ht="36" customHeight="1" spans="1:7">
      <c r="A964" s="444" t="s">
        <v>1771</v>
      </c>
      <c r="B964" s="302" t="s">
        <v>1772</v>
      </c>
      <c r="C964" s="339"/>
      <c r="D964" s="339"/>
      <c r="E964" s="259"/>
      <c r="F964" s="274" t="str">
        <f t="shared" si="41"/>
        <v>否</v>
      </c>
      <c r="G964" s="147" t="str">
        <f t="shared" si="42"/>
        <v>项</v>
      </c>
    </row>
    <row r="965" ht="36" customHeight="1" spans="1:7">
      <c r="A965" s="444" t="s">
        <v>1773</v>
      </c>
      <c r="B965" s="302" t="s">
        <v>1774</v>
      </c>
      <c r="C965" s="339"/>
      <c r="D965" s="339"/>
      <c r="E965" s="259"/>
      <c r="F965" s="274" t="str">
        <f t="shared" si="41"/>
        <v>否</v>
      </c>
      <c r="G965" s="147" t="str">
        <f t="shared" si="42"/>
        <v>项</v>
      </c>
    </row>
    <row r="966" ht="36" customHeight="1" spans="1:7">
      <c r="A966" s="444" t="s">
        <v>1775</v>
      </c>
      <c r="B966" s="302" t="s">
        <v>1776</v>
      </c>
      <c r="C966" s="339"/>
      <c r="D966" s="339"/>
      <c r="E966" s="259"/>
      <c r="F966" s="274" t="str">
        <f t="shared" si="41"/>
        <v>否</v>
      </c>
      <c r="G966" s="147" t="str">
        <f t="shared" si="42"/>
        <v>项</v>
      </c>
    </row>
    <row r="967" ht="36" customHeight="1" spans="1:7">
      <c r="A967" s="444" t="s">
        <v>1777</v>
      </c>
      <c r="B967" s="302" t="s">
        <v>1778</v>
      </c>
      <c r="C967" s="339">
        <v>0</v>
      </c>
      <c r="D967" s="339">
        <v>0</v>
      </c>
      <c r="E967" s="259"/>
      <c r="F967" s="274" t="str">
        <f t="shared" si="41"/>
        <v>否</v>
      </c>
      <c r="G967" s="147" t="str">
        <f t="shared" si="42"/>
        <v>项</v>
      </c>
    </row>
    <row r="968" ht="36" customHeight="1" spans="1:7">
      <c r="A968" s="444" t="s">
        <v>1779</v>
      </c>
      <c r="B968" s="302" t="s">
        <v>1780</v>
      </c>
      <c r="C968" s="339"/>
      <c r="D968" s="339"/>
      <c r="E968" s="259"/>
      <c r="F968" s="274" t="str">
        <f t="shared" si="41"/>
        <v>否</v>
      </c>
      <c r="G968" s="147" t="str">
        <f t="shared" si="42"/>
        <v>项</v>
      </c>
    </row>
    <row r="969" ht="36" customHeight="1" spans="1:7">
      <c r="A969" s="444" t="s">
        <v>1781</v>
      </c>
      <c r="B969" s="302" t="s">
        <v>1782</v>
      </c>
      <c r="C969" s="339">
        <v>0</v>
      </c>
      <c r="D969" s="339">
        <v>0</v>
      </c>
      <c r="E969" s="259"/>
      <c r="F969" s="274" t="str">
        <f t="shared" si="41"/>
        <v>否</v>
      </c>
      <c r="G969" s="147" t="str">
        <f t="shared" si="42"/>
        <v>项</v>
      </c>
    </row>
    <row r="970" ht="36" customHeight="1" spans="1:7">
      <c r="A970" s="444" t="s">
        <v>1783</v>
      </c>
      <c r="B970" s="302" t="s">
        <v>1784</v>
      </c>
      <c r="C970" s="339"/>
      <c r="D970" s="339"/>
      <c r="E970" s="259"/>
      <c r="F970" s="274" t="str">
        <f t="shared" si="41"/>
        <v>否</v>
      </c>
      <c r="G970" s="147" t="str">
        <f t="shared" si="42"/>
        <v>项</v>
      </c>
    </row>
    <row r="971" ht="36" customHeight="1" spans="1:7">
      <c r="A971" s="444" t="s">
        <v>1785</v>
      </c>
      <c r="B971" s="302" t="s">
        <v>1786</v>
      </c>
      <c r="C971" s="339"/>
      <c r="D971" s="339"/>
      <c r="E971" s="259"/>
      <c r="F971" s="274" t="str">
        <f t="shared" si="41"/>
        <v>否</v>
      </c>
      <c r="G971" s="147" t="str">
        <f t="shared" si="42"/>
        <v>项</v>
      </c>
    </row>
    <row r="972" ht="36" customHeight="1" spans="1:7">
      <c r="A972" s="444" t="s">
        <v>1787</v>
      </c>
      <c r="B972" s="302" t="s">
        <v>1788</v>
      </c>
      <c r="C972" s="339"/>
      <c r="D972" s="339"/>
      <c r="E972" s="259"/>
      <c r="F972" s="274" t="str">
        <f t="shared" si="41"/>
        <v>否</v>
      </c>
      <c r="G972" s="147" t="str">
        <f t="shared" si="42"/>
        <v>项</v>
      </c>
    </row>
    <row r="973" ht="36" customHeight="1" spans="1:7">
      <c r="A973" s="444" t="s">
        <v>1789</v>
      </c>
      <c r="B973" s="302" t="s">
        <v>1790</v>
      </c>
      <c r="C973" s="417">
        <v>1365</v>
      </c>
      <c r="D973" s="417">
        <v>1294</v>
      </c>
      <c r="E973" s="259">
        <f>(D973-C973)/C973</f>
        <v>-0.052</v>
      </c>
      <c r="F973" s="274" t="str">
        <f t="shared" si="41"/>
        <v>是</v>
      </c>
      <c r="G973" s="147" t="str">
        <f t="shared" si="42"/>
        <v>项</v>
      </c>
    </row>
    <row r="974" ht="36" customHeight="1" spans="1:7">
      <c r="A974" s="443" t="s">
        <v>1791</v>
      </c>
      <c r="B974" s="299" t="s">
        <v>1792</v>
      </c>
      <c r="C974" s="336"/>
      <c r="D974" s="336"/>
      <c r="E974" s="259"/>
      <c r="F974" s="274" t="str">
        <f t="shared" si="41"/>
        <v>否</v>
      </c>
      <c r="G974" s="147" t="str">
        <f t="shared" si="42"/>
        <v>款</v>
      </c>
    </row>
    <row r="975" ht="36" customHeight="1" spans="1:7">
      <c r="A975" s="444" t="s">
        <v>1793</v>
      </c>
      <c r="B975" s="302" t="s">
        <v>139</v>
      </c>
      <c r="C975" s="339">
        <v>0</v>
      </c>
      <c r="D975" s="339">
        <v>0</v>
      </c>
      <c r="E975" s="259"/>
      <c r="F975" s="274" t="str">
        <f t="shared" si="41"/>
        <v>否</v>
      </c>
      <c r="G975" s="147" t="str">
        <f t="shared" si="42"/>
        <v>项</v>
      </c>
    </row>
    <row r="976" ht="36" customHeight="1" spans="1:7">
      <c r="A976" s="444" t="s">
        <v>1794</v>
      </c>
      <c r="B976" s="302" t="s">
        <v>141</v>
      </c>
      <c r="C976" s="339">
        <v>0</v>
      </c>
      <c r="D976" s="339">
        <v>0</v>
      </c>
      <c r="E976" s="259"/>
      <c r="F976" s="274" t="str">
        <f t="shared" si="41"/>
        <v>否</v>
      </c>
      <c r="G976" s="147" t="str">
        <f t="shared" si="42"/>
        <v>项</v>
      </c>
    </row>
    <row r="977" ht="36" customHeight="1" spans="1:7">
      <c r="A977" s="444" t="s">
        <v>1795</v>
      </c>
      <c r="B977" s="302" t="s">
        <v>143</v>
      </c>
      <c r="C977" s="339">
        <v>0</v>
      </c>
      <c r="D977" s="339">
        <v>0</v>
      </c>
      <c r="E977" s="259"/>
      <c r="F977" s="274" t="str">
        <f t="shared" si="41"/>
        <v>否</v>
      </c>
      <c r="G977" s="147" t="str">
        <f t="shared" si="42"/>
        <v>项</v>
      </c>
    </row>
    <row r="978" ht="36" customHeight="1" spans="1:7">
      <c r="A978" s="444" t="s">
        <v>1796</v>
      </c>
      <c r="B978" s="302" t="s">
        <v>1797</v>
      </c>
      <c r="C978" s="339"/>
      <c r="D978" s="339"/>
      <c r="E978" s="259"/>
      <c r="F978" s="274" t="str">
        <f t="shared" si="41"/>
        <v>否</v>
      </c>
      <c r="G978" s="147" t="str">
        <f t="shared" si="42"/>
        <v>项</v>
      </c>
    </row>
    <row r="979" ht="36" customHeight="1" spans="1:7">
      <c r="A979" s="444" t="s">
        <v>1798</v>
      </c>
      <c r="B979" s="302" t="s">
        <v>1799</v>
      </c>
      <c r="C979" s="339">
        <v>0</v>
      </c>
      <c r="D979" s="339">
        <v>0</v>
      </c>
      <c r="E979" s="259"/>
      <c r="F979" s="274" t="str">
        <f t="shared" si="41"/>
        <v>否</v>
      </c>
      <c r="G979" s="147" t="str">
        <f t="shared" si="42"/>
        <v>项</v>
      </c>
    </row>
    <row r="980" ht="36" customHeight="1" spans="1:7">
      <c r="A980" s="444" t="s">
        <v>1800</v>
      </c>
      <c r="B980" s="302" t="s">
        <v>1801</v>
      </c>
      <c r="C980" s="339"/>
      <c r="D980" s="339"/>
      <c r="E980" s="259"/>
      <c r="F980" s="274" t="str">
        <f t="shared" si="41"/>
        <v>否</v>
      </c>
      <c r="G980" s="147" t="str">
        <f t="shared" si="42"/>
        <v>项</v>
      </c>
    </row>
    <row r="981" ht="36" customHeight="1" spans="1:7">
      <c r="A981" s="444" t="s">
        <v>1802</v>
      </c>
      <c r="B981" s="302" t="s">
        <v>1803</v>
      </c>
      <c r="C981" s="339"/>
      <c r="D981" s="339"/>
      <c r="E981" s="259"/>
      <c r="F981" s="274" t="str">
        <f t="shared" si="41"/>
        <v>否</v>
      </c>
      <c r="G981" s="147" t="str">
        <f t="shared" si="42"/>
        <v>项</v>
      </c>
    </row>
    <row r="982" ht="36" customHeight="1" spans="1:7">
      <c r="A982" s="444" t="s">
        <v>1804</v>
      </c>
      <c r="B982" s="302" t="s">
        <v>1805</v>
      </c>
      <c r="C982" s="339">
        <v>0</v>
      </c>
      <c r="D982" s="339">
        <v>0</v>
      </c>
      <c r="E982" s="259"/>
      <c r="F982" s="274" t="str">
        <f t="shared" si="41"/>
        <v>否</v>
      </c>
      <c r="G982" s="147" t="str">
        <f t="shared" si="42"/>
        <v>项</v>
      </c>
    </row>
    <row r="983" ht="36" customHeight="1" spans="1:7">
      <c r="A983" s="444" t="s">
        <v>1806</v>
      </c>
      <c r="B983" s="302" t="s">
        <v>1807</v>
      </c>
      <c r="C983" s="339"/>
      <c r="D983" s="339"/>
      <c r="E983" s="259"/>
      <c r="F983" s="274" t="str">
        <f t="shared" si="41"/>
        <v>否</v>
      </c>
      <c r="G983" s="147" t="str">
        <f t="shared" si="42"/>
        <v>项</v>
      </c>
    </row>
    <row r="984" ht="36" customHeight="1" spans="1:7">
      <c r="A984" s="443" t="s">
        <v>1808</v>
      </c>
      <c r="B984" s="299" t="s">
        <v>1809</v>
      </c>
      <c r="C984" s="336"/>
      <c r="D984" s="336"/>
      <c r="E984" s="259"/>
      <c r="F984" s="274" t="str">
        <f t="shared" si="41"/>
        <v>否</v>
      </c>
      <c r="G984" s="147" t="str">
        <f t="shared" si="42"/>
        <v>款</v>
      </c>
    </row>
    <row r="985" ht="36" customHeight="1" spans="1:7">
      <c r="A985" s="444" t="s">
        <v>1810</v>
      </c>
      <c r="B985" s="302" t="s">
        <v>139</v>
      </c>
      <c r="C985" s="339">
        <v>0</v>
      </c>
      <c r="D985" s="339">
        <v>0</v>
      </c>
      <c r="E985" s="259"/>
      <c r="F985" s="274" t="str">
        <f t="shared" si="41"/>
        <v>否</v>
      </c>
      <c r="G985" s="147" t="str">
        <f t="shared" si="42"/>
        <v>项</v>
      </c>
    </row>
    <row r="986" ht="36" customHeight="1" spans="1:7">
      <c r="A986" s="444" t="s">
        <v>1811</v>
      </c>
      <c r="B986" s="302" t="s">
        <v>141</v>
      </c>
      <c r="C986" s="339">
        <v>0</v>
      </c>
      <c r="D986" s="339">
        <v>0</v>
      </c>
      <c r="E986" s="259"/>
      <c r="F986" s="274" t="str">
        <f t="shared" si="41"/>
        <v>否</v>
      </c>
      <c r="G986" s="147" t="str">
        <f t="shared" si="42"/>
        <v>项</v>
      </c>
    </row>
    <row r="987" ht="36" customHeight="1" spans="1:7">
      <c r="A987" s="444" t="s">
        <v>1812</v>
      </c>
      <c r="B987" s="302" t="s">
        <v>143</v>
      </c>
      <c r="C987" s="339">
        <v>0</v>
      </c>
      <c r="D987" s="339">
        <v>0</v>
      </c>
      <c r="E987" s="259"/>
      <c r="F987" s="274" t="str">
        <f t="shared" si="41"/>
        <v>否</v>
      </c>
      <c r="G987" s="147" t="str">
        <f t="shared" si="42"/>
        <v>项</v>
      </c>
    </row>
    <row r="988" ht="36" customHeight="1" spans="1:7">
      <c r="A988" s="444" t="s">
        <v>1813</v>
      </c>
      <c r="B988" s="302" t="s">
        <v>1814</v>
      </c>
      <c r="C988" s="339">
        <v>0</v>
      </c>
      <c r="D988" s="339">
        <v>0</v>
      </c>
      <c r="E988" s="259"/>
      <c r="F988" s="274" t="str">
        <f t="shared" si="41"/>
        <v>否</v>
      </c>
      <c r="G988" s="147" t="str">
        <f t="shared" si="42"/>
        <v>项</v>
      </c>
    </row>
    <row r="989" ht="36" customHeight="1" spans="1:7">
      <c r="A989" s="444" t="s">
        <v>1815</v>
      </c>
      <c r="B989" s="302" t="s">
        <v>1816</v>
      </c>
      <c r="C989" s="339">
        <v>0</v>
      </c>
      <c r="D989" s="339">
        <v>0</v>
      </c>
      <c r="E989" s="259"/>
      <c r="F989" s="274" t="str">
        <f t="shared" si="41"/>
        <v>否</v>
      </c>
      <c r="G989" s="147" t="str">
        <f t="shared" si="42"/>
        <v>项</v>
      </c>
    </row>
    <row r="990" ht="36" customHeight="1" spans="1:7">
      <c r="A990" s="444" t="s">
        <v>1817</v>
      </c>
      <c r="B990" s="302" t="s">
        <v>1818</v>
      </c>
      <c r="C990" s="339">
        <v>0</v>
      </c>
      <c r="D990" s="339">
        <v>0</v>
      </c>
      <c r="E990" s="259"/>
      <c r="F990" s="274" t="str">
        <f t="shared" si="41"/>
        <v>否</v>
      </c>
      <c r="G990" s="147" t="str">
        <f t="shared" si="42"/>
        <v>项</v>
      </c>
    </row>
    <row r="991" ht="36" customHeight="1" spans="1:7">
      <c r="A991" s="444" t="s">
        <v>1819</v>
      </c>
      <c r="B991" s="302" t="s">
        <v>1820</v>
      </c>
      <c r="C991" s="339"/>
      <c r="D991" s="339"/>
      <c r="E991" s="259"/>
      <c r="F991" s="274" t="str">
        <f t="shared" si="41"/>
        <v>否</v>
      </c>
      <c r="G991" s="147" t="str">
        <f t="shared" si="42"/>
        <v>项</v>
      </c>
    </row>
    <row r="992" ht="36" customHeight="1" spans="1:7">
      <c r="A992" s="444" t="s">
        <v>1821</v>
      </c>
      <c r="B992" s="302" t="s">
        <v>1822</v>
      </c>
      <c r="C992" s="339"/>
      <c r="D992" s="339"/>
      <c r="E992" s="259"/>
      <c r="F992" s="274" t="str">
        <f t="shared" si="41"/>
        <v>否</v>
      </c>
      <c r="G992" s="147" t="str">
        <f t="shared" si="42"/>
        <v>项</v>
      </c>
    </row>
    <row r="993" ht="36" customHeight="1" spans="1:7">
      <c r="A993" s="444" t="s">
        <v>1823</v>
      </c>
      <c r="B993" s="302" t="s">
        <v>1824</v>
      </c>
      <c r="C993" s="339"/>
      <c r="D993" s="339"/>
      <c r="E993" s="259"/>
      <c r="F993" s="274" t="str">
        <f t="shared" si="41"/>
        <v>否</v>
      </c>
      <c r="G993" s="147" t="str">
        <f t="shared" si="42"/>
        <v>项</v>
      </c>
    </row>
    <row r="994" ht="36" customHeight="1" spans="1:7">
      <c r="A994" s="443" t="s">
        <v>1825</v>
      </c>
      <c r="B994" s="299" t="s">
        <v>1826</v>
      </c>
      <c r="C994" s="336">
        <f>SUM(C995:C998)</f>
        <v>0</v>
      </c>
      <c r="D994" s="336">
        <f>SUM(D995:D998)</f>
        <v>0</v>
      </c>
      <c r="E994" s="259"/>
      <c r="F994" s="274" t="str">
        <f t="shared" si="41"/>
        <v>否</v>
      </c>
      <c r="G994" s="147" t="str">
        <f t="shared" si="42"/>
        <v>款</v>
      </c>
    </row>
    <row r="995" ht="36" customHeight="1" spans="1:7">
      <c r="A995" s="444" t="s">
        <v>1827</v>
      </c>
      <c r="B995" s="302" t="s">
        <v>1828</v>
      </c>
      <c r="C995" s="339">
        <v>0</v>
      </c>
      <c r="D995" s="339">
        <v>0</v>
      </c>
      <c r="E995" s="259"/>
      <c r="F995" s="274" t="str">
        <f t="shared" si="41"/>
        <v>否</v>
      </c>
      <c r="G995" s="147" t="str">
        <f t="shared" si="42"/>
        <v>项</v>
      </c>
    </row>
    <row r="996" ht="36" customHeight="1" spans="1:7">
      <c r="A996" s="444" t="s">
        <v>1829</v>
      </c>
      <c r="B996" s="302" t="s">
        <v>1830</v>
      </c>
      <c r="C996" s="339">
        <v>0</v>
      </c>
      <c r="D996" s="339">
        <v>0</v>
      </c>
      <c r="E996" s="259"/>
      <c r="F996" s="274" t="str">
        <f t="shared" si="41"/>
        <v>否</v>
      </c>
      <c r="G996" s="147" t="str">
        <f t="shared" si="42"/>
        <v>项</v>
      </c>
    </row>
    <row r="997" ht="36" customHeight="1" spans="1:7">
      <c r="A997" s="444" t="s">
        <v>1831</v>
      </c>
      <c r="B997" s="302" t="s">
        <v>1832</v>
      </c>
      <c r="C997" s="339">
        <v>0</v>
      </c>
      <c r="D997" s="339">
        <v>0</v>
      </c>
      <c r="E997" s="259"/>
      <c r="F997" s="274" t="str">
        <f t="shared" si="41"/>
        <v>否</v>
      </c>
      <c r="G997" s="147" t="str">
        <f t="shared" si="42"/>
        <v>项</v>
      </c>
    </row>
    <row r="998" ht="36" customHeight="1" spans="1:7">
      <c r="A998" s="444" t="s">
        <v>1833</v>
      </c>
      <c r="B998" s="302" t="s">
        <v>1834</v>
      </c>
      <c r="C998" s="339">
        <v>0</v>
      </c>
      <c r="D998" s="339">
        <v>0</v>
      </c>
      <c r="E998" s="259"/>
      <c r="F998" s="274" t="str">
        <f t="shared" si="41"/>
        <v>否</v>
      </c>
      <c r="G998" s="147" t="str">
        <f t="shared" si="42"/>
        <v>项</v>
      </c>
    </row>
    <row r="999" ht="36" customHeight="1" spans="1:7">
      <c r="A999" s="443" t="s">
        <v>1835</v>
      </c>
      <c r="B999" s="299" t="s">
        <v>1836</v>
      </c>
      <c r="C999" s="336">
        <f>SUM(C1000:C1005)</f>
        <v>0</v>
      </c>
      <c r="D999" s="336">
        <f>SUM(D1000:D1005)</f>
        <v>0</v>
      </c>
      <c r="E999" s="259"/>
      <c r="F999" s="274" t="str">
        <f t="shared" si="41"/>
        <v>否</v>
      </c>
      <c r="G999" s="147" t="str">
        <f t="shared" si="42"/>
        <v>款</v>
      </c>
    </row>
    <row r="1000" ht="36" customHeight="1" spans="1:7">
      <c r="A1000" s="444" t="s">
        <v>1837</v>
      </c>
      <c r="B1000" s="302" t="s">
        <v>139</v>
      </c>
      <c r="C1000" s="339">
        <v>0</v>
      </c>
      <c r="D1000" s="339">
        <v>0</v>
      </c>
      <c r="E1000" s="259"/>
      <c r="F1000" s="274" t="str">
        <f t="shared" si="41"/>
        <v>否</v>
      </c>
      <c r="G1000" s="147" t="str">
        <f t="shared" si="42"/>
        <v>项</v>
      </c>
    </row>
    <row r="1001" ht="36" customHeight="1" spans="1:7">
      <c r="A1001" s="444" t="s">
        <v>1838</v>
      </c>
      <c r="B1001" s="302" t="s">
        <v>141</v>
      </c>
      <c r="C1001" s="339">
        <v>0</v>
      </c>
      <c r="D1001" s="339">
        <v>0</v>
      </c>
      <c r="E1001" s="259"/>
      <c r="F1001" s="274" t="str">
        <f t="shared" si="41"/>
        <v>否</v>
      </c>
      <c r="G1001" s="147" t="str">
        <f t="shared" si="42"/>
        <v>项</v>
      </c>
    </row>
    <row r="1002" ht="36" customHeight="1" spans="1:7">
      <c r="A1002" s="444" t="s">
        <v>1839</v>
      </c>
      <c r="B1002" s="302" t="s">
        <v>143</v>
      </c>
      <c r="C1002" s="339">
        <v>0</v>
      </c>
      <c r="D1002" s="339">
        <v>0</v>
      </c>
      <c r="E1002" s="259"/>
      <c r="F1002" s="274" t="str">
        <f t="shared" si="41"/>
        <v>否</v>
      </c>
      <c r="G1002" s="147" t="str">
        <f t="shared" si="42"/>
        <v>项</v>
      </c>
    </row>
    <row r="1003" ht="36" customHeight="1" spans="1:7">
      <c r="A1003" s="444" t="s">
        <v>1840</v>
      </c>
      <c r="B1003" s="302" t="s">
        <v>1805</v>
      </c>
      <c r="C1003" s="339">
        <v>0</v>
      </c>
      <c r="D1003" s="339">
        <v>0</v>
      </c>
      <c r="E1003" s="259"/>
      <c r="F1003" s="274" t="str">
        <f t="shared" si="41"/>
        <v>否</v>
      </c>
      <c r="G1003" s="147" t="str">
        <f t="shared" si="42"/>
        <v>项</v>
      </c>
    </row>
    <row r="1004" ht="36" customHeight="1" spans="1:7">
      <c r="A1004" s="444" t="s">
        <v>1841</v>
      </c>
      <c r="B1004" s="302" t="s">
        <v>1842</v>
      </c>
      <c r="C1004" s="339">
        <v>0</v>
      </c>
      <c r="D1004" s="339">
        <v>0</v>
      </c>
      <c r="E1004" s="259"/>
      <c r="F1004" s="274" t="str">
        <f t="shared" si="41"/>
        <v>否</v>
      </c>
      <c r="G1004" s="147" t="str">
        <f t="shared" si="42"/>
        <v>项</v>
      </c>
    </row>
    <row r="1005" ht="36" customHeight="1" spans="1:7">
      <c r="A1005" s="444" t="s">
        <v>1843</v>
      </c>
      <c r="B1005" s="302" t="s">
        <v>1844</v>
      </c>
      <c r="C1005" s="339">
        <v>0</v>
      </c>
      <c r="D1005" s="339">
        <v>0</v>
      </c>
      <c r="E1005" s="259"/>
      <c r="F1005" s="274" t="str">
        <f t="shared" si="41"/>
        <v>否</v>
      </c>
      <c r="G1005" s="147" t="str">
        <f t="shared" si="42"/>
        <v>项</v>
      </c>
    </row>
    <row r="1006" ht="36" customHeight="1" spans="1:7">
      <c r="A1006" s="443" t="s">
        <v>1845</v>
      </c>
      <c r="B1006" s="299" t="s">
        <v>1846</v>
      </c>
      <c r="C1006" s="336">
        <f>SUM(C1007:C1010)</f>
        <v>0</v>
      </c>
      <c r="D1006" s="336">
        <f>SUM(D1007:D1010)</f>
        <v>0</v>
      </c>
      <c r="E1006" s="259"/>
      <c r="F1006" s="274" t="str">
        <f t="shared" si="41"/>
        <v>否</v>
      </c>
      <c r="G1006" s="147" t="str">
        <f t="shared" si="42"/>
        <v>款</v>
      </c>
    </row>
    <row r="1007" ht="36" customHeight="1" spans="1:7">
      <c r="A1007" s="444" t="s">
        <v>1847</v>
      </c>
      <c r="B1007" s="302" t="s">
        <v>1848</v>
      </c>
      <c r="C1007" s="339">
        <v>0</v>
      </c>
      <c r="D1007" s="339">
        <v>0</v>
      </c>
      <c r="E1007" s="259"/>
      <c r="F1007" s="274" t="str">
        <f t="shared" si="41"/>
        <v>否</v>
      </c>
      <c r="G1007" s="147" t="str">
        <f t="shared" si="42"/>
        <v>项</v>
      </c>
    </row>
    <row r="1008" ht="36" customHeight="1" spans="1:7">
      <c r="A1008" s="444" t="s">
        <v>1849</v>
      </c>
      <c r="B1008" s="302" t="s">
        <v>1850</v>
      </c>
      <c r="C1008" s="339">
        <v>0</v>
      </c>
      <c r="D1008" s="339">
        <v>0</v>
      </c>
      <c r="E1008" s="259"/>
      <c r="F1008" s="274" t="str">
        <f t="shared" si="41"/>
        <v>否</v>
      </c>
      <c r="G1008" s="147" t="str">
        <f t="shared" si="42"/>
        <v>项</v>
      </c>
    </row>
    <row r="1009" ht="36" customHeight="1" spans="1:7">
      <c r="A1009" s="444" t="s">
        <v>1851</v>
      </c>
      <c r="B1009" s="302" t="s">
        <v>1852</v>
      </c>
      <c r="C1009" s="339">
        <v>0</v>
      </c>
      <c r="D1009" s="339">
        <v>0</v>
      </c>
      <c r="E1009" s="259"/>
      <c r="F1009" s="274" t="str">
        <f t="shared" si="41"/>
        <v>否</v>
      </c>
      <c r="G1009" s="147" t="str">
        <f t="shared" si="42"/>
        <v>项</v>
      </c>
    </row>
    <row r="1010" ht="36" customHeight="1" spans="1:7">
      <c r="A1010" s="444" t="s">
        <v>1853</v>
      </c>
      <c r="B1010" s="302" t="s">
        <v>1854</v>
      </c>
      <c r="C1010" s="339">
        <v>0</v>
      </c>
      <c r="D1010" s="339">
        <v>0</v>
      </c>
      <c r="E1010" s="259"/>
      <c r="F1010" s="274" t="str">
        <f t="shared" si="41"/>
        <v>否</v>
      </c>
      <c r="G1010" s="147" t="str">
        <f t="shared" si="42"/>
        <v>项</v>
      </c>
    </row>
    <row r="1011" ht="36" customHeight="1" spans="1:7">
      <c r="A1011" s="443" t="s">
        <v>1855</v>
      </c>
      <c r="B1011" s="299" t="s">
        <v>1856</v>
      </c>
      <c r="C1011" s="336">
        <f>SUM(C1012:C1013)</f>
        <v>29</v>
      </c>
      <c r="D1011" s="336">
        <f>SUM(D1012:D1013)</f>
        <v>100</v>
      </c>
      <c r="E1011" s="259">
        <f>(D1011-C1011)/C1011</f>
        <v>2.4483</v>
      </c>
      <c r="F1011" s="274" t="str">
        <f t="shared" si="41"/>
        <v>是</v>
      </c>
      <c r="G1011" s="147" t="str">
        <f t="shared" si="42"/>
        <v>款</v>
      </c>
    </row>
    <row r="1012" ht="36" customHeight="1" spans="1:7">
      <c r="A1012" s="444" t="s">
        <v>1857</v>
      </c>
      <c r="B1012" s="302" t="s">
        <v>1858</v>
      </c>
      <c r="C1012" s="417"/>
      <c r="D1012" s="417">
        <v>100</v>
      </c>
      <c r="E1012" s="259"/>
      <c r="F1012" s="274" t="str">
        <f t="shared" si="41"/>
        <v>否</v>
      </c>
      <c r="G1012" s="147" t="str">
        <f t="shared" si="42"/>
        <v>项</v>
      </c>
    </row>
    <row r="1013" ht="36" customHeight="1" spans="1:7">
      <c r="A1013" s="444" t="s">
        <v>1859</v>
      </c>
      <c r="B1013" s="302" t="s">
        <v>1860</v>
      </c>
      <c r="C1013" s="417">
        <v>29</v>
      </c>
      <c r="D1013" s="417"/>
      <c r="E1013" s="259">
        <f>(D1013-C1013)/C1013</f>
        <v>-1</v>
      </c>
      <c r="F1013" s="274" t="str">
        <f t="shared" si="41"/>
        <v>是</v>
      </c>
      <c r="G1013" s="147" t="str">
        <f t="shared" si="42"/>
        <v>项</v>
      </c>
    </row>
    <row r="1014" ht="36" customHeight="1" spans="1:7">
      <c r="A1014" s="443" t="s">
        <v>95</v>
      </c>
      <c r="B1014" s="299" t="s">
        <v>96</v>
      </c>
      <c r="C1014" s="336">
        <f>SUM(C1015+C1025+C1041+C1046+C1063+C1070+C1078)</f>
        <v>10126</v>
      </c>
      <c r="D1014" s="336">
        <f>SUM(D1015+D1025+D1041+D1046+D1063+D1070+D1078)</f>
        <v>7150</v>
      </c>
      <c r="E1014" s="259">
        <f>(D1014-C1014)/C1014</f>
        <v>-0.2939</v>
      </c>
      <c r="F1014" s="274" t="str">
        <f t="shared" si="41"/>
        <v>是</v>
      </c>
      <c r="G1014" s="147" t="str">
        <f t="shared" si="42"/>
        <v>类</v>
      </c>
    </row>
    <row r="1015" ht="36" customHeight="1" spans="1:7">
      <c r="A1015" s="443" t="s">
        <v>1861</v>
      </c>
      <c r="B1015" s="299" t="s">
        <v>1862</v>
      </c>
      <c r="C1015" s="336">
        <f>SUM(C1016:C1024)</f>
        <v>6860</v>
      </c>
      <c r="D1015" s="336">
        <f>SUM(D1016:D1024)</f>
        <v>6685</v>
      </c>
      <c r="E1015" s="259">
        <f>(D1015-C1015)/C1015</f>
        <v>-0.0255</v>
      </c>
      <c r="F1015" s="274" t="str">
        <f t="shared" si="41"/>
        <v>是</v>
      </c>
      <c r="G1015" s="147" t="str">
        <f t="shared" si="42"/>
        <v>款</v>
      </c>
    </row>
    <row r="1016" ht="36" customHeight="1" spans="1:7">
      <c r="A1016" s="444" t="s">
        <v>1863</v>
      </c>
      <c r="B1016" s="302" t="s">
        <v>139</v>
      </c>
      <c r="C1016" s="417">
        <v>556</v>
      </c>
      <c r="D1016" s="417">
        <v>569</v>
      </c>
      <c r="E1016" s="259">
        <f>(D1016-C1016)/C1016</f>
        <v>0.0234</v>
      </c>
      <c r="F1016" s="274" t="str">
        <f t="shared" si="41"/>
        <v>是</v>
      </c>
      <c r="G1016" s="147" t="str">
        <f t="shared" si="42"/>
        <v>项</v>
      </c>
    </row>
    <row r="1017" ht="36" customHeight="1" spans="1:7">
      <c r="A1017" s="444" t="s">
        <v>1864</v>
      </c>
      <c r="B1017" s="302" t="s">
        <v>141</v>
      </c>
      <c r="C1017" s="339">
        <v>0</v>
      </c>
      <c r="D1017" s="339">
        <v>0</v>
      </c>
      <c r="E1017" s="259"/>
      <c r="F1017" s="274" t="str">
        <f t="shared" ref="F1017:F1080" si="43">IF(LEN(A1017)=3,"是",IF(B1017&lt;&gt;"",IF(SUM(C1017:C1017)&lt;&gt;0,"是","否"),"是"))</f>
        <v>否</v>
      </c>
      <c r="G1017" s="147" t="str">
        <f t="shared" ref="G1017:G1080" si="44">IF(LEN(A1017)=3,"类",IF(LEN(A1017)=5,"款","项"))</f>
        <v>项</v>
      </c>
    </row>
    <row r="1018" ht="36" customHeight="1" spans="1:7">
      <c r="A1018" s="444" t="s">
        <v>1865</v>
      </c>
      <c r="B1018" s="302" t="s">
        <v>143</v>
      </c>
      <c r="C1018" s="339">
        <v>0</v>
      </c>
      <c r="D1018" s="339">
        <v>0</v>
      </c>
      <c r="E1018" s="259"/>
      <c r="F1018" s="274" t="str">
        <f t="shared" si="43"/>
        <v>否</v>
      </c>
      <c r="G1018" s="147" t="str">
        <f t="shared" si="44"/>
        <v>项</v>
      </c>
    </row>
    <row r="1019" ht="36" customHeight="1" spans="1:7">
      <c r="A1019" s="444" t="s">
        <v>1866</v>
      </c>
      <c r="B1019" s="302" t="s">
        <v>1867</v>
      </c>
      <c r="C1019" s="339"/>
      <c r="D1019" s="339"/>
      <c r="E1019" s="259"/>
      <c r="F1019" s="274" t="str">
        <f t="shared" si="43"/>
        <v>否</v>
      </c>
      <c r="G1019" s="147" t="str">
        <f t="shared" si="44"/>
        <v>项</v>
      </c>
    </row>
    <row r="1020" ht="36" customHeight="1" spans="1:7">
      <c r="A1020" s="444" t="s">
        <v>1868</v>
      </c>
      <c r="B1020" s="302" t="s">
        <v>1869</v>
      </c>
      <c r="C1020" s="339">
        <v>0</v>
      </c>
      <c r="D1020" s="339">
        <v>0</v>
      </c>
      <c r="E1020" s="259"/>
      <c r="F1020" s="274" t="str">
        <f t="shared" si="43"/>
        <v>否</v>
      </c>
      <c r="G1020" s="147" t="str">
        <f t="shared" si="44"/>
        <v>项</v>
      </c>
    </row>
    <row r="1021" ht="36" customHeight="1" spans="1:7">
      <c r="A1021" s="444" t="s">
        <v>1870</v>
      </c>
      <c r="B1021" s="302" t="s">
        <v>1871</v>
      </c>
      <c r="C1021" s="339">
        <v>0</v>
      </c>
      <c r="D1021" s="339">
        <v>0</v>
      </c>
      <c r="E1021" s="259"/>
      <c r="F1021" s="274" t="str">
        <f t="shared" si="43"/>
        <v>否</v>
      </c>
      <c r="G1021" s="147" t="str">
        <f t="shared" si="44"/>
        <v>项</v>
      </c>
    </row>
    <row r="1022" ht="36" customHeight="1" spans="1:7">
      <c r="A1022" s="444" t="s">
        <v>1872</v>
      </c>
      <c r="B1022" s="302" t="s">
        <v>1873</v>
      </c>
      <c r="C1022" s="339"/>
      <c r="D1022" s="339"/>
      <c r="E1022" s="259"/>
      <c r="F1022" s="274" t="str">
        <f t="shared" si="43"/>
        <v>否</v>
      </c>
      <c r="G1022" s="147" t="str">
        <f t="shared" si="44"/>
        <v>项</v>
      </c>
    </row>
    <row r="1023" ht="36" customHeight="1" spans="1:7">
      <c r="A1023" s="444" t="s">
        <v>1874</v>
      </c>
      <c r="B1023" s="302" t="s">
        <v>1875</v>
      </c>
      <c r="C1023" s="339">
        <v>0</v>
      </c>
      <c r="D1023" s="339">
        <v>0</v>
      </c>
      <c r="E1023" s="259"/>
      <c r="F1023" s="274" t="str">
        <f t="shared" si="43"/>
        <v>否</v>
      </c>
      <c r="G1023" s="147" t="str">
        <f t="shared" si="44"/>
        <v>项</v>
      </c>
    </row>
    <row r="1024" ht="36" customHeight="1" spans="1:7">
      <c r="A1024" s="444" t="s">
        <v>1876</v>
      </c>
      <c r="B1024" s="302" t="s">
        <v>1877</v>
      </c>
      <c r="C1024" s="417">
        <v>6304</v>
      </c>
      <c r="D1024" s="417">
        <v>6116</v>
      </c>
      <c r="E1024" s="259">
        <f>(D1024-C1024)/C1024</f>
        <v>-0.0298</v>
      </c>
      <c r="F1024" s="274" t="str">
        <f t="shared" si="43"/>
        <v>是</v>
      </c>
      <c r="G1024" s="147" t="str">
        <f t="shared" si="44"/>
        <v>项</v>
      </c>
    </row>
    <row r="1025" ht="36" customHeight="1" spans="1:7">
      <c r="A1025" s="443" t="s">
        <v>1878</v>
      </c>
      <c r="B1025" s="299" t="s">
        <v>1879</v>
      </c>
      <c r="C1025" s="336">
        <f>SUM(C1026:C1040)</f>
        <v>2362</v>
      </c>
      <c r="D1025" s="336">
        <f>SUM(D1026:D1040)</f>
        <v>0</v>
      </c>
      <c r="E1025" s="259">
        <f>(D1025-C1025)/C1025</f>
        <v>-1</v>
      </c>
      <c r="F1025" s="274" t="str">
        <f t="shared" si="43"/>
        <v>是</v>
      </c>
      <c r="G1025" s="147" t="str">
        <f t="shared" si="44"/>
        <v>款</v>
      </c>
    </row>
    <row r="1026" ht="36" customHeight="1" spans="1:7">
      <c r="A1026" s="444" t="s">
        <v>1880</v>
      </c>
      <c r="B1026" s="302" t="s">
        <v>139</v>
      </c>
      <c r="C1026" s="339"/>
      <c r="D1026" s="339"/>
      <c r="E1026" s="259"/>
      <c r="F1026" s="274" t="str">
        <f t="shared" si="43"/>
        <v>否</v>
      </c>
      <c r="G1026" s="147" t="str">
        <f t="shared" si="44"/>
        <v>项</v>
      </c>
    </row>
    <row r="1027" ht="36" customHeight="1" spans="1:7">
      <c r="A1027" s="444" t="s">
        <v>1881</v>
      </c>
      <c r="B1027" s="302" t="s">
        <v>141</v>
      </c>
      <c r="C1027" s="339">
        <v>0</v>
      </c>
      <c r="D1027" s="339">
        <v>0</v>
      </c>
      <c r="E1027" s="259"/>
      <c r="F1027" s="274" t="str">
        <f t="shared" si="43"/>
        <v>否</v>
      </c>
      <c r="G1027" s="147" t="str">
        <f t="shared" si="44"/>
        <v>项</v>
      </c>
    </row>
    <row r="1028" ht="36" customHeight="1" spans="1:7">
      <c r="A1028" s="444" t="s">
        <v>1882</v>
      </c>
      <c r="B1028" s="302" t="s">
        <v>143</v>
      </c>
      <c r="C1028" s="339"/>
      <c r="D1028" s="339"/>
      <c r="E1028" s="259"/>
      <c r="F1028" s="274" t="str">
        <f t="shared" si="43"/>
        <v>否</v>
      </c>
      <c r="G1028" s="147" t="str">
        <f t="shared" si="44"/>
        <v>项</v>
      </c>
    </row>
    <row r="1029" ht="36" customHeight="1" spans="1:7">
      <c r="A1029" s="444" t="s">
        <v>1883</v>
      </c>
      <c r="B1029" s="302" t="s">
        <v>1884</v>
      </c>
      <c r="C1029" s="339"/>
      <c r="D1029" s="339"/>
      <c r="E1029" s="259"/>
      <c r="F1029" s="274" t="str">
        <f t="shared" si="43"/>
        <v>否</v>
      </c>
      <c r="G1029" s="147" t="str">
        <f t="shared" si="44"/>
        <v>项</v>
      </c>
    </row>
    <row r="1030" ht="36" customHeight="1" spans="1:7">
      <c r="A1030" s="444" t="s">
        <v>1885</v>
      </c>
      <c r="B1030" s="302" t="s">
        <v>1886</v>
      </c>
      <c r="C1030" s="339"/>
      <c r="D1030" s="339"/>
      <c r="E1030" s="259"/>
      <c r="F1030" s="274" t="str">
        <f t="shared" si="43"/>
        <v>否</v>
      </c>
      <c r="G1030" s="147" t="str">
        <f t="shared" si="44"/>
        <v>项</v>
      </c>
    </row>
    <row r="1031" ht="36" customHeight="1" spans="1:7">
      <c r="A1031" s="444" t="s">
        <v>1887</v>
      </c>
      <c r="B1031" s="302" t="s">
        <v>1888</v>
      </c>
      <c r="C1031" s="339">
        <v>0</v>
      </c>
      <c r="D1031" s="339">
        <v>0</v>
      </c>
      <c r="E1031" s="259"/>
      <c r="F1031" s="274" t="str">
        <f t="shared" si="43"/>
        <v>否</v>
      </c>
      <c r="G1031" s="147" t="str">
        <f t="shared" si="44"/>
        <v>项</v>
      </c>
    </row>
    <row r="1032" ht="36" customHeight="1" spans="1:7">
      <c r="A1032" s="444" t="s">
        <v>1889</v>
      </c>
      <c r="B1032" s="302" t="s">
        <v>1890</v>
      </c>
      <c r="C1032" s="339"/>
      <c r="D1032" s="339"/>
      <c r="E1032" s="259"/>
      <c r="F1032" s="274" t="str">
        <f t="shared" si="43"/>
        <v>否</v>
      </c>
      <c r="G1032" s="147" t="str">
        <f t="shared" si="44"/>
        <v>项</v>
      </c>
    </row>
    <row r="1033" ht="36" customHeight="1" spans="1:7">
      <c r="A1033" s="444" t="s">
        <v>1891</v>
      </c>
      <c r="B1033" s="302" t="s">
        <v>1892</v>
      </c>
      <c r="C1033" s="339">
        <v>0</v>
      </c>
      <c r="D1033" s="339">
        <v>0</v>
      </c>
      <c r="E1033" s="259"/>
      <c r="F1033" s="274" t="str">
        <f t="shared" si="43"/>
        <v>否</v>
      </c>
      <c r="G1033" s="147" t="str">
        <f t="shared" si="44"/>
        <v>项</v>
      </c>
    </row>
    <row r="1034" ht="36" customHeight="1" spans="1:7">
      <c r="A1034" s="444" t="s">
        <v>1893</v>
      </c>
      <c r="B1034" s="302" t="s">
        <v>1894</v>
      </c>
      <c r="C1034" s="339">
        <v>0</v>
      </c>
      <c r="D1034" s="339">
        <v>0</v>
      </c>
      <c r="E1034" s="259"/>
      <c r="F1034" s="274" t="str">
        <f t="shared" si="43"/>
        <v>否</v>
      </c>
      <c r="G1034" s="147" t="str">
        <f t="shared" si="44"/>
        <v>项</v>
      </c>
    </row>
    <row r="1035" ht="36" customHeight="1" spans="1:7">
      <c r="A1035" s="444" t="s">
        <v>1895</v>
      </c>
      <c r="B1035" s="302" t="s">
        <v>1896</v>
      </c>
      <c r="C1035" s="339">
        <v>0</v>
      </c>
      <c r="D1035" s="339">
        <v>0</v>
      </c>
      <c r="E1035" s="259"/>
      <c r="F1035" s="274" t="str">
        <f t="shared" si="43"/>
        <v>否</v>
      </c>
      <c r="G1035" s="147" t="str">
        <f t="shared" si="44"/>
        <v>项</v>
      </c>
    </row>
    <row r="1036" ht="36" customHeight="1" spans="1:7">
      <c r="A1036" s="444" t="s">
        <v>1897</v>
      </c>
      <c r="B1036" s="302" t="s">
        <v>1898</v>
      </c>
      <c r="C1036" s="339">
        <v>0</v>
      </c>
      <c r="D1036" s="339">
        <v>0</v>
      </c>
      <c r="E1036" s="259"/>
      <c r="F1036" s="274" t="str">
        <f t="shared" si="43"/>
        <v>否</v>
      </c>
      <c r="G1036" s="147" t="str">
        <f t="shared" si="44"/>
        <v>项</v>
      </c>
    </row>
    <row r="1037" ht="36" customHeight="1" spans="1:7">
      <c r="A1037" s="444" t="s">
        <v>1899</v>
      </c>
      <c r="B1037" s="302" t="s">
        <v>1900</v>
      </c>
      <c r="C1037" s="339">
        <v>0</v>
      </c>
      <c r="D1037" s="339">
        <v>0</v>
      </c>
      <c r="E1037" s="259"/>
      <c r="F1037" s="274" t="str">
        <f t="shared" si="43"/>
        <v>否</v>
      </c>
      <c r="G1037" s="147" t="str">
        <f t="shared" si="44"/>
        <v>项</v>
      </c>
    </row>
    <row r="1038" ht="36" customHeight="1" spans="1:7">
      <c r="A1038" s="444" t="s">
        <v>1901</v>
      </c>
      <c r="B1038" s="302" t="s">
        <v>1902</v>
      </c>
      <c r="C1038" s="339">
        <v>0</v>
      </c>
      <c r="D1038" s="339">
        <v>0</v>
      </c>
      <c r="E1038" s="259"/>
      <c r="F1038" s="274" t="str">
        <f t="shared" si="43"/>
        <v>否</v>
      </c>
      <c r="G1038" s="147" t="str">
        <f t="shared" si="44"/>
        <v>项</v>
      </c>
    </row>
    <row r="1039" ht="36" customHeight="1" spans="1:7">
      <c r="A1039" s="444" t="s">
        <v>1903</v>
      </c>
      <c r="B1039" s="302" t="s">
        <v>1904</v>
      </c>
      <c r="C1039" s="417">
        <v>2362</v>
      </c>
      <c r="D1039" s="417"/>
      <c r="E1039" s="259">
        <f>(D1039-C1039)/C1039</f>
        <v>-1</v>
      </c>
      <c r="F1039" s="274" t="str">
        <f t="shared" si="43"/>
        <v>是</v>
      </c>
      <c r="G1039" s="147" t="str">
        <f t="shared" si="44"/>
        <v>项</v>
      </c>
    </row>
    <row r="1040" ht="36" customHeight="1" spans="1:7">
      <c r="A1040" s="444" t="s">
        <v>1905</v>
      </c>
      <c r="B1040" s="302" t="s">
        <v>1906</v>
      </c>
      <c r="C1040" s="339"/>
      <c r="D1040" s="339"/>
      <c r="E1040" s="259"/>
      <c r="F1040" s="274" t="str">
        <f t="shared" si="43"/>
        <v>否</v>
      </c>
      <c r="G1040" s="147" t="str">
        <f t="shared" si="44"/>
        <v>项</v>
      </c>
    </row>
    <row r="1041" ht="36" customHeight="1" spans="1:7">
      <c r="A1041" s="443" t="s">
        <v>1907</v>
      </c>
      <c r="B1041" s="299" t="s">
        <v>1908</v>
      </c>
      <c r="C1041" s="336"/>
      <c r="D1041" s="336"/>
      <c r="E1041" s="259"/>
      <c r="F1041" s="274" t="str">
        <f t="shared" si="43"/>
        <v>否</v>
      </c>
      <c r="G1041" s="147" t="str">
        <f t="shared" si="44"/>
        <v>款</v>
      </c>
    </row>
    <row r="1042" ht="36" customHeight="1" spans="1:7">
      <c r="A1042" s="444" t="s">
        <v>1909</v>
      </c>
      <c r="B1042" s="302" t="s">
        <v>139</v>
      </c>
      <c r="C1042" s="339"/>
      <c r="D1042" s="339"/>
      <c r="E1042" s="259"/>
      <c r="F1042" s="274" t="str">
        <f t="shared" si="43"/>
        <v>否</v>
      </c>
      <c r="G1042" s="147" t="str">
        <f t="shared" si="44"/>
        <v>项</v>
      </c>
    </row>
    <row r="1043" ht="36" customHeight="1" spans="1:7">
      <c r="A1043" s="444" t="s">
        <v>1910</v>
      </c>
      <c r="B1043" s="302" t="s">
        <v>141</v>
      </c>
      <c r="C1043" s="339">
        <v>0</v>
      </c>
      <c r="D1043" s="339">
        <v>0</v>
      </c>
      <c r="E1043" s="259"/>
      <c r="F1043" s="274" t="str">
        <f t="shared" si="43"/>
        <v>否</v>
      </c>
      <c r="G1043" s="147" t="str">
        <f t="shared" si="44"/>
        <v>项</v>
      </c>
    </row>
    <row r="1044" ht="36" customHeight="1" spans="1:7">
      <c r="A1044" s="444" t="s">
        <v>1911</v>
      </c>
      <c r="B1044" s="302" t="s">
        <v>143</v>
      </c>
      <c r="C1044" s="339">
        <v>0</v>
      </c>
      <c r="D1044" s="339">
        <v>0</v>
      </c>
      <c r="E1044" s="259"/>
      <c r="F1044" s="274" t="str">
        <f t="shared" si="43"/>
        <v>否</v>
      </c>
      <c r="G1044" s="147" t="str">
        <f t="shared" si="44"/>
        <v>项</v>
      </c>
    </row>
    <row r="1045" ht="36" customHeight="1" spans="1:7">
      <c r="A1045" s="444" t="s">
        <v>1912</v>
      </c>
      <c r="B1045" s="302" t="s">
        <v>1913</v>
      </c>
      <c r="C1045" s="339">
        <v>0</v>
      </c>
      <c r="D1045" s="339">
        <v>0</v>
      </c>
      <c r="E1045" s="259"/>
      <c r="F1045" s="274" t="str">
        <f t="shared" si="43"/>
        <v>否</v>
      </c>
      <c r="G1045" s="147" t="str">
        <f t="shared" si="44"/>
        <v>项</v>
      </c>
    </row>
    <row r="1046" ht="36" customHeight="1" spans="1:7">
      <c r="A1046" s="443" t="s">
        <v>1914</v>
      </c>
      <c r="B1046" s="299" t="s">
        <v>1915</v>
      </c>
      <c r="C1046" s="336">
        <f>SUM(C1047:C1062)</f>
        <v>904</v>
      </c>
      <c r="D1046" s="336">
        <f>SUM(D1047:D1062)</f>
        <v>465</v>
      </c>
      <c r="E1046" s="259">
        <f>(D1046-C1046)/C1046</f>
        <v>-0.4856</v>
      </c>
      <c r="F1046" s="274" t="str">
        <f t="shared" si="43"/>
        <v>是</v>
      </c>
      <c r="G1046" s="147" t="str">
        <f t="shared" si="44"/>
        <v>款</v>
      </c>
    </row>
    <row r="1047" ht="36" customHeight="1" spans="1:7">
      <c r="A1047" s="444" t="s">
        <v>1916</v>
      </c>
      <c r="B1047" s="302" t="s">
        <v>139</v>
      </c>
      <c r="C1047" s="417">
        <v>86</v>
      </c>
      <c r="D1047" s="417">
        <v>149</v>
      </c>
      <c r="E1047" s="259">
        <f>(D1047-C1047)/C1047</f>
        <v>0.7326</v>
      </c>
      <c r="F1047" s="274" t="str">
        <f t="shared" si="43"/>
        <v>是</v>
      </c>
      <c r="G1047" s="147" t="str">
        <f t="shared" si="44"/>
        <v>项</v>
      </c>
    </row>
    <row r="1048" ht="36" customHeight="1" spans="1:7">
      <c r="A1048" s="444" t="s">
        <v>1917</v>
      </c>
      <c r="B1048" s="302" t="s">
        <v>141</v>
      </c>
      <c r="C1048" s="339">
        <v>0</v>
      </c>
      <c r="D1048" s="339">
        <v>0</v>
      </c>
      <c r="E1048" s="259"/>
      <c r="F1048" s="274" t="str">
        <f t="shared" si="43"/>
        <v>否</v>
      </c>
      <c r="G1048" s="147" t="str">
        <f t="shared" si="44"/>
        <v>项</v>
      </c>
    </row>
    <row r="1049" ht="36" customHeight="1" spans="1:7">
      <c r="A1049" s="444" t="s">
        <v>1918</v>
      </c>
      <c r="B1049" s="302" t="s">
        <v>143</v>
      </c>
      <c r="C1049" s="339"/>
      <c r="D1049" s="339"/>
      <c r="E1049" s="259"/>
      <c r="F1049" s="274" t="str">
        <f t="shared" si="43"/>
        <v>否</v>
      </c>
      <c r="G1049" s="147" t="str">
        <f t="shared" si="44"/>
        <v>项</v>
      </c>
    </row>
    <row r="1050" ht="36" customHeight="1" spans="1:7">
      <c r="A1050" s="444" t="s">
        <v>1919</v>
      </c>
      <c r="B1050" s="302" t="s">
        <v>1920</v>
      </c>
      <c r="C1050" s="339">
        <v>0</v>
      </c>
      <c r="D1050" s="339">
        <v>0</v>
      </c>
      <c r="E1050" s="259"/>
      <c r="F1050" s="274" t="str">
        <f t="shared" si="43"/>
        <v>否</v>
      </c>
      <c r="G1050" s="147" t="str">
        <f t="shared" si="44"/>
        <v>项</v>
      </c>
    </row>
    <row r="1051" ht="36" customHeight="1" spans="1:7">
      <c r="A1051" s="444" t="s">
        <v>1921</v>
      </c>
      <c r="B1051" s="302" t="s">
        <v>1922</v>
      </c>
      <c r="C1051" s="339">
        <v>0</v>
      </c>
      <c r="D1051" s="339">
        <v>0</v>
      </c>
      <c r="E1051" s="259"/>
      <c r="F1051" s="274" t="str">
        <f t="shared" si="43"/>
        <v>否</v>
      </c>
      <c r="G1051" s="147" t="str">
        <f t="shared" si="44"/>
        <v>项</v>
      </c>
    </row>
    <row r="1052" ht="36" customHeight="1" spans="1:7">
      <c r="A1052" s="444" t="s">
        <v>1923</v>
      </c>
      <c r="B1052" s="302" t="s">
        <v>1924</v>
      </c>
      <c r="C1052" s="339"/>
      <c r="D1052" s="339"/>
      <c r="E1052" s="259"/>
      <c r="F1052" s="274" t="str">
        <f t="shared" si="43"/>
        <v>否</v>
      </c>
      <c r="G1052" s="147" t="str">
        <f t="shared" si="44"/>
        <v>项</v>
      </c>
    </row>
    <row r="1053" ht="36" customHeight="1" spans="1:7">
      <c r="A1053" s="444" t="s">
        <v>1925</v>
      </c>
      <c r="B1053" s="302" t="s">
        <v>1926</v>
      </c>
      <c r="C1053" s="339"/>
      <c r="D1053" s="339"/>
      <c r="E1053" s="259"/>
      <c r="F1053" s="274" t="str">
        <f t="shared" si="43"/>
        <v>否</v>
      </c>
      <c r="G1053" s="147" t="str">
        <f t="shared" si="44"/>
        <v>项</v>
      </c>
    </row>
    <row r="1054" ht="36" customHeight="1" spans="1:7">
      <c r="A1054" s="444" t="s">
        <v>1927</v>
      </c>
      <c r="B1054" s="302" t="s">
        <v>1928</v>
      </c>
      <c r="C1054" s="339">
        <v>0</v>
      </c>
      <c r="D1054" s="339">
        <v>0</v>
      </c>
      <c r="E1054" s="259"/>
      <c r="F1054" s="274" t="str">
        <f t="shared" si="43"/>
        <v>否</v>
      </c>
      <c r="G1054" s="147" t="str">
        <f t="shared" si="44"/>
        <v>项</v>
      </c>
    </row>
    <row r="1055" ht="36" customHeight="1" spans="1:7">
      <c r="A1055" s="444" t="s">
        <v>1929</v>
      </c>
      <c r="B1055" s="302" t="s">
        <v>1930</v>
      </c>
      <c r="C1055" s="339"/>
      <c r="D1055" s="339"/>
      <c r="E1055" s="259"/>
      <c r="F1055" s="274" t="str">
        <f t="shared" si="43"/>
        <v>否</v>
      </c>
      <c r="G1055" s="147" t="str">
        <f t="shared" si="44"/>
        <v>项</v>
      </c>
    </row>
    <row r="1056" ht="36" customHeight="1" spans="1:7">
      <c r="A1056" s="444" t="s">
        <v>1931</v>
      </c>
      <c r="B1056" s="302" t="s">
        <v>1932</v>
      </c>
      <c r="C1056" s="339"/>
      <c r="D1056" s="339"/>
      <c r="E1056" s="259"/>
      <c r="F1056" s="274" t="str">
        <f t="shared" si="43"/>
        <v>否</v>
      </c>
      <c r="G1056" s="147" t="str">
        <f t="shared" si="44"/>
        <v>项</v>
      </c>
    </row>
    <row r="1057" ht="36" customHeight="1" spans="1:7">
      <c r="A1057" s="444" t="s">
        <v>1933</v>
      </c>
      <c r="B1057" s="302" t="s">
        <v>1805</v>
      </c>
      <c r="C1057" s="339">
        <v>0</v>
      </c>
      <c r="D1057" s="339">
        <v>0</v>
      </c>
      <c r="E1057" s="259"/>
      <c r="F1057" s="274" t="str">
        <f t="shared" si="43"/>
        <v>否</v>
      </c>
      <c r="G1057" s="147" t="str">
        <f t="shared" si="44"/>
        <v>项</v>
      </c>
    </row>
    <row r="1058" ht="36" customHeight="1" spans="1:7">
      <c r="A1058" s="444" t="s">
        <v>1934</v>
      </c>
      <c r="B1058" s="302" t="s">
        <v>1935</v>
      </c>
      <c r="C1058" s="339">
        <v>0</v>
      </c>
      <c r="D1058" s="339">
        <v>0</v>
      </c>
      <c r="E1058" s="259"/>
      <c r="F1058" s="274" t="str">
        <f t="shared" si="43"/>
        <v>否</v>
      </c>
      <c r="G1058" s="147" t="str">
        <f t="shared" si="44"/>
        <v>项</v>
      </c>
    </row>
    <row r="1059" ht="36" customHeight="1" spans="1:7">
      <c r="A1059" s="446">
        <v>2150516</v>
      </c>
      <c r="B1059" s="457" t="s">
        <v>1936</v>
      </c>
      <c r="C1059" s="339">
        <v>0</v>
      </c>
      <c r="D1059" s="339">
        <v>0</v>
      </c>
      <c r="E1059" s="259"/>
      <c r="F1059" s="274" t="str">
        <f t="shared" si="43"/>
        <v>否</v>
      </c>
      <c r="G1059" s="147" t="str">
        <f t="shared" si="44"/>
        <v>项</v>
      </c>
    </row>
    <row r="1060" ht="36" customHeight="1" spans="1:7">
      <c r="A1060" s="446">
        <v>2150517</v>
      </c>
      <c r="B1060" s="457" t="s">
        <v>1937</v>
      </c>
      <c r="C1060" s="417">
        <v>550</v>
      </c>
      <c r="D1060" s="417"/>
      <c r="E1060" s="259">
        <f>(D1060-C1060)/C1060</f>
        <v>-1</v>
      </c>
      <c r="F1060" s="274" t="str">
        <f t="shared" si="43"/>
        <v>是</v>
      </c>
      <c r="G1060" s="147" t="str">
        <f t="shared" si="44"/>
        <v>项</v>
      </c>
    </row>
    <row r="1061" ht="36" customHeight="1" spans="1:7">
      <c r="A1061" s="446">
        <v>2150550</v>
      </c>
      <c r="B1061" s="457" t="s">
        <v>157</v>
      </c>
      <c r="C1061" s="417">
        <v>268</v>
      </c>
      <c r="D1061" s="417">
        <v>316</v>
      </c>
      <c r="E1061" s="259">
        <f>(D1061-C1061)/C1061</f>
        <v>0.1791</v>
      </c>
      <c r="F1061" s="274" t="str">
        <f t="shared" si="43"/>
        <v>是</v>
      </c>
      <c r="G1061" s="147" t="str">
        <f t="shared" si="44"/>
        <v>项</v>
      </c>
    </row>
    <row r="1062" ht="36" customHeight="1" spans="1:7">
      <c r="A1062" s="444" t="s">
        <v>1938</v>
      </c>
      <c r="B1062" s="302" t="s">
        <v>1939</v>
      </c>
      <c r="C1062" s="417"/>
      <c r="D1062" s="417"/>
      <c r="E1062" s="259"/>
      <c r="F1062" s="274" t="str">
        <f t="shared" si="43"/>
        <v>否</v>
      </c>
      <c r="G1062" s="147" t="str">
        <f t="shared" si="44"/>
        <v>项</v>
      </c>
    </row>
    <row r="1063" ht="36" customHeight="1" spans="1:7">
      <c r="A1063" s="443" t="s">
        <v>1940</v>
      </c>
      <c r="B1063" s="299" t="s">
        <v>1941</v>
      </c>
      <c r="C1063" s="336"/>
      <c r="D1063" s="336"/>
      <c r="E1063" s="259"/>
      <c r="F1063" s="274" t="str">
        <f t="shared" si="43"/>
        <v>否</v>
      </c>
      <c r="G1063" s="147" t="str">
        <f t="shared" si="44"/>
        <v>款</v>
      </c>
    </row>
    <row r="1064" ht="36" customHeight="1" spans="1:7">
      <c r="A1064" s="444" t="s">
        <v>1942</v>
      </c>
      <c r="B1064" s="302" t="s">
        <v>139</v>
      </c>
      <c r="C1064" s="339"/>
      <c r="D1064" s="339"/>
      <c r="E1064" s="259"/>
      <c r="F1064" s="274" t="str">
        <f t="shared" si="43"/>
        <v>否</v>
      </c>
      <c r="G1064" s="147" t="str">
        <f t="shared" si="44"/>
        <v>项</v>
      </c>
    </row>
    <row r="1065" ht="36" customHeight="1" spans="1:7">
      <c r="A1065" s="444" t="s">
        <v>1943</v>
      </c>
      <c r="B1065" s="302" t="s">
        <v>141</v>
      </c>
      <c r="C1065" s="339">
        <v>0</v>
      </c>
      <c r="D1065" s="339">
        <v>0</v>
      </c>
      <c r="E1065" s="259"/>
      <c r="F1065" s="274" t="str">
        <f t="shared" si="43"/>
        <v>否</v>
      </c>
      <c r="G1065" s="147" t="str">
        <f t="shared" si="44"/>
        <v>项</v>
      </c>
    </row>
    <row r="1066" ht="36" customHeight="1" spans="1:7">
      <c r="A1066" s="444" t="s">
        <v>1944</v>
      </c>
      <c r="B1066" s="302" t="s">
        <v>143</v>
      </c>
      <c r="C1066" s="339">
        <v>0</v>
      </c>
      <c r="D1066" s="339">
        <v>0</v>
      </c>
      <c r="E1066" s="259"/>
      <c r="F1066" s="274" t="str">
        <f t="shared" si="43"/>
        <v>否</v>
      </c>
      <c r="G1066" s="147" t="str">
        <f t="shared" si="44"/>
        <v>项</v>
      </c>
    </row>
    <row r="1067" ht="36" customHeight="1" spans="1:7">
      <c r="A1067" s="444" t="s">
        <v>1945</v>
      </c>
      <c r="B1067" s="302" t="s">
        <v>1946</v>
      </c>
      <c r="C1067" s="339">
        <v>0</v>
      </c>
      <c r="D1067" s="339">
        <v>0</v>
      </c>
      <c r="E1067" s="259"/>
      <c r="F1067" s="274" t="str">
        <f t="shared" si="43"/>
        <v>否</v>
      </c>
      <c r="G1067" s="147" t="str">
        <f t="shared" si="44"/>
        <v>项</v>
      </c>
    </row>
    <row r="1068" ht="36" customHeight="1" spans="1:7">
      <c r="A1068" s="444" t="s">
        <v>1947</v>
      </c>
      <c r="B1068" s="302" t="s">
        <v>1948</v>
      </c>
      <c r="C1068" s="339">
        <v>0</v>
      </c>
      <c r="D1068" s="339">
        <v>0</v>
      </c>
      <c r="E1068" s="259"/>
      <c r="F1068" s="274" t="str">
        <f t="shared" si="43"/>
        <v>否</v>
      </c>
      <c r="G1068" s="147" t="str">
        <f t="shared" si="44"/>
        <v>项</v>
      </c>
    </row>
    <row r="1069" ht="36" customHeight="1" spans="1:7">
      <c r="A1069" s="444" t="s">
        <v>1949</v>
      </c>
      <c r="B1069" s="302" t="s">
        <v>1950</v>
      </c>
      <c r="C1069" s="339"/>
      <c r="D1069" s="339"/>
      <c r="E1069" s="259"/>
      <c r="F1069" s="274" t="str">
        <f t="shared" si="43"/>
        <v>否</v>
      </c>
      <c r="G1069" s="147" t="str">
        <f t="shared" si="44"/>
        <v>项</v>
      </c>
    </row>
    <row r="1070" ht="36" customHeight="1" spans="1:7">
      <c r="A1070" s="443" t="s">
        <v>1951</v>
      </c>
      <c r="B1070" s="299" t="s">
        <v>1952</v>
      </c>
      <c r="C1070" s="336">
        <f>SUM(C1071:C1077)</f>
        <v>0</v>
      </c>
      <c r="D1070" s="336">
        <f>SUM(D1071:D1077)</f>
        <v>0</v>
      </c>
      <c r="E1070" s="259"/>
      <c r="F1070" s="274" t="str">
        <f t="shared" si="43"/>
        <v>否</v>
      </c>
      <c r="G1070" s="147" t="str">
        <f t="shared" si="44"/>
        <v>款</v>
      </c>
    </row>
    <row r="1071" ht="36" customHeight="1" spans="1:7">
      <c r="A1071" s="444" t="s">
        <v>1953</v>
      </c>
      <c r="B1071" s="302" t="s">
        <v>139</v>
      </c>
      <c r="C1071" s="339">
        <v>0</v>
      </c>
      <c r="D1071" s="339">
        <v>0</v>
      </c>
      <c r="E1071" s="259"/>
      <c r="F1071" s="274" t="str">
        <f t="shared" si="43"/>
        <v>否</v>
      </c>
      <c r="G1071" s="147" t="str">
        <f t="shared" si="44"/>
        <v>项</v>
      </c>
    </row>
    <row r="1072" ht="36" customHeight="1" spans="1:7">
      <c r="A1072" s="444" t="s">
        <v>1954</v>
      </c>
      <c r="B1072" s="302" t="s">
        <v>141</v>
      </c>
      <c r="C1072" s="339">
        <v>0</v>
      </c>
      <c r="D1072" s="339">
        <v>0</v>
      </c>
      <c r="E1072" s="259"/>
      <c r="F1072" s="274" t="str">
        <f t="shared" si="43"/>
        <v>否</v>
      </c>
      <c r="G1072" s="147" t="str">
        <f t="shared" si="44"/>
        <v>项</v>
      </c>
    </row>
    <row r="1073" ht="36" customHeight="1" spans="1:7">
      <c r="A1073" s="444" t="s">
        <v>1955</v>
      </c>
      <c r="B1073" s="302" t="s">
        <v>143</v>
      </c>
      <c r="C1073" s="339">
        <v>0</v>
      </c>
      <c r="D1073" s="339">
        <v>0</v>
      </c>
      <c r="E1073" s="259"/>
      <c r="F1073" s="274" t="str">
        <f t="shared" si="43"/>
        <v>否</v>
      </c>
      <c r="G1073" s="147" t="str">
        <f t="shared" si="44"/>
        <v>项</v>
      </c>
    </row>
    <row r="1074" ht="36" customHeight="1" spans="1:7">
      <c r="A1074" s="444" t="s">
        <v>1956</v>
      </c>
      <c r="B1074" s="302" t="s">
        <v>1957</v>
      </c>
      <c r="C1074" s="339">
        <v>0</v>
      </c>
      <c r="D1074" s="339">
        <v>0</v>
      </c>
      <c r="E1074" s="259"/>
      <c r="F1074" s="274" t="str">
        <f t="shared" si="43"/>
        <v>否</v>
      </c>
      <c r="G1074" s="147" t="str">
        <f t="shared" si="44"/>
        <v>项</v>
      </c>
    </row>
    <row r="1075" ht="36" customHeight="1" spans="1:7">
      <c r="A1075" s="444" t="s">
        <v>1958</v>
      </c>
      <c r="B1075" s="302" t="s">
        <v>1959</v>
      </c>
      <c r="C1075" s="417"/>
      <c r="D1075" s="417"/>
      <c r="E1075" s="259"/>
      <c r="F1075" s="274" t="str">
        <f t="shared" si="43"/>
        <v>否</v>
      </c>
      <c r="G1075" s="147" t="str">
        <f t="shared" si="44"/>
        <v>项</v>
      </c>
    </row>
    <row r="1076" ht="36" customHeight="1" spans="1:7">
      <c r="A1076" s="446">
        <v>2150806</v>
      </c>
      <c r="B1076" s="418" t="s">
        <v>1960</v>
      </c>
      <c r="C1076" s="339">
        <v>0</v>
      </c>
      <c r="D1076" s="339">
        <v>0</v>
      </c>
      <c r="E1076" s="259"/>
      <c r="F1076" s="274" t="str">
        <f t="shared" si="43"/>
        <v>否</v>
      </c>
      <c r="G1076" s="147" t="str">
        <f t="shared" si="44"/>
        <v>项</v>
      </c>
    </row>
    <row r="1077" ht="36" customHeight="1" spans="1:7">
      <c r="A1077" s="444" t="s">
        <v>1961</v>
      </c>
      <c r="B1077" s="302" t="s">
        <v>1962</v>
      </c>
      <c r="C1077" s="339"/>
      <c r="D1077" s="339"/>
      <c r="E1077" s="259"/>
      <c r="F1077" s="274" t="str">
        <f t="shared" si="43"/>
        <v>否</v>
      </c>
      <c r="G1077" s="147" t="str">
        <f t="shared" si="44"/>
        <v>项</v>
      </c>
    </row>
    <row r="1078" ht="36" customHeight="1" spans="1:7">
      <c r="A1078" s="443" t="s">
        <v>1963</v>
      </c>
      <c r="B1078" s="299" t="s">
        <v>1964</v>
      </c>
      <c r="C1078" s="336"/>
      <c r="D1078" s="336"/>
      <c r="E1078" s="259"/>
      <c r="F1078" s="274" t="str">
        <f t="shared" si="43"/>
        <v>否</v>
      </c>
      <c r="G1078" s="147" t="str">
        <f t="shared" si="44"/>
        <v>款</v>
      </c>
    </row>
    <row r="1079" ht="36" customHeight="1" spans="1:7">
      <c r="A1079" s="444" t="s">
        <v>1965</v>
      </c>
      <c r="B1079" s="302" t="s">
        <v>1966</v>
      </c>
      <c r="C1079" s="339">
        <v>0</v>
      </c>
      <c r="D1079" s="339">
        <v>0</v>
      </c>
      <c r="E1079" s="259"/>
      <c r="F1079" s="274" t="str">
        <f t="shared" si="43"/>
        <v>否</v>
      </c>
      <c r="G1079" s="147" t="str">
        <f t="shared" si="44"/>
        <v>项</v>
      </c>
    </row>
    <row r="1080" ht="36" customHeight="1" spans="1:7">
      <c r="A1080" s="444" t="s">
        <v>1967</v>
      </c>
      <c r="B1080" s="302" t="s">
        <v>1968</v>
      </c>
      <c r="C1080" s="339">
        <v>0</v>
      </c>
      <c r="D1080" s="339">
        <v>0</v>
      </c>
      <c r="E1080" s="259"/>
      <c r="F1080" s="274" t="str">
        <f t="shared" si="43"/>
        <v>否</v>
      </c>
      <c r="G1080" s="147" t="str">
        <f t="shared" si="44"/>
        <v>项</v>
      </c>
    </row>
    <row r="1081" ht="36" customHeight="1" spans="1:7">
      <c r="A1081" s="444" t="s">
        <v>1969</v>
      </c>
      <c r="B1081" s="302" t="s">
        <v>1970</v>
      </c>
      <c r="C1081" s="339">
        <v>0</v>
      </c>
      <c r="D1081" s="339">
        <v>0</v>
      </c>
      <c r="E1081" s="259"/>
      <c r="F1081" s="274" t="str">
        <f t="shared" ref="F1081:F1141" si="45">IF(LEN(A1081)=3,"是",IF(B1081&lt;&gt;"",IF(SUM(C1081:C1081)&lt;&gt;0,"是","否"),"是"))</f>
        <v>否</v>
      </c>
      <c r="G1081" s="147" t="str">
        <f t="shared" ref="G1081:G1141" si="46">IF(LEN(A1081)=3,"类",IF(LEN(A1081)=5,"款","项"))</f>
        <v>项</v>
      </c>
    </row>
    <row r="1082" ht="36" customHeight="1" spans="1:7">
      <c r="A1082" s="444" t="s">
        <v>1971</v>
      </c>
      <c r="B1082" s="302" t="s">
        <v>1972</v>
      </c>
      <c r="C1082" s="339">
        <v>0</v>
      </c>
      <c r="D1082" s="339">
        <v>0</v>
      </c>
      <c r="E1082" s="259"/>
      <c r="F1082" s="274" t="str">
        <f t="shared" si="45"/>
        <v>否</v>
      </c>
      <c r="G1082" s="147" t="str">
        <f t="shared" si="46"/>
        <v>项</v>
      </c>
    </row>
    <row r="1083" ht="36" customHeight="1" spans="1:7">
      <c r="A1083" s="444" t="s">
        <v>1973</v>
      </c>
      <c r="B1083" s="302" t="s">
        <v>1974</v>
      </c>
      <c r="C1083" s="339"/>
      <c r="D1083" s="339"/>
      <c r="E1083" s="259"/>
      <c r="F1083" s="274" t="str">
        <f t="shared" si="45"/>
        <v>否</v>
      </c>
      <c r="G1083" s="147" t="str">
        <f t="shared" si="46"/>
        <v>项</v>
      </c>
    </row>
    <row r="1084" ht="36" customHeight="1" spans="1:7">
      <c r="A1084" s="443" t="s">
        <v>97</v>
      </c>
      <c r="B1084" s="299" t="s">
        <v>98</v>
      </c>
      <c r="C1084" s="336">
        <f>C1085+C1101</f>
        <v>517</v>
      </c>
      <c r="D1084" s="336">
        <f>SUM(D1085)</f>
        <v>1176</v>
      </c>
      <c r="E1084" s="259">
        <f>(D1084-C1084)/C1084</f>
        <v>1.2747</v>
      </c>
      <c r="F1084" s="274" t="str">
        <f t="shared" si="45"/>
        <v>是</v>
      </c>
      <c r="G1084" s="147" t="str">
        <f t="shared" si="46"/>
        <v>类</v>
      </c>
    </row>
    <row r="1085" ht="36" customHeight="1" spans="1:7">
      <c r="A1085" s="443" t="s">
        <v>1975</v>
      </c>
      <c r="B1085" s="299" t="s">
        <v>1976</v>
      </c>
      <c r="C1085" s="336">
        <f>SUM(C1086:C1094)</f>
        <v>317</v>
      </c>
      <c r="D1085" s="336">
        <f>SUM(D1086:D1094)</f>
        <v>1176</v>
      </c>
      <c r="E1085" s="259">
        <f>(D1085-C1085)/C1085</f>
        <v>2.7098</v>
      </c>
      <c r="F1085" s="274" t="str">
        <f t="shared" si="45"/>
        <v>是</v>
      </c>
      <c r="G1085" s="147" t="str">
        <f t="shared" si="46"/>
        <v>款</v>
      </c>
    </row>
    <row r="1086" ht="36" customHeight="1" spans="1:7">
      <c r="A1086" s="444" t="s">
        <v>1977</v>
      </c>
      <c r="B1086" s="302" t="s">
        <v>139</v>
      </c>
      <c r="C1086" s="417">
        <v>317</v>
      </c>
      <c r="D1086" s="417">
        <v>256</v>
      </c>
      <c r="E1086" s="259">
        <f>(D1086-C1086)/C1086</f>
        <v>-0.1924</v>
      </c>
      <c r="F1086" s="274" t="str">
        <f t="shared" si="45"/>
        <v>是</v>
      </c>
      <c r="G1086" s="147" t="str">
        <f t="shared" si="46"/>
        <v>项</v>
      </c>
    </row>
    <row r="1087" ht="36" customHeight="1" spans="1:7">
      <c r="A1087" s="444" t="s">
        <v>1978</v>
      </c>
      <c r="B1087" s="302" t="s">
        <v>141</v>
      </c>
      <c r="C1087" s="339">
        <v>0</v>
      </c>
      <c r="D1087" s="339">
        <v>0</v>
      </c>
      <c r="E1087" s="259"/>
      <c r="F1087" s="274" t="str">
        <f t="shared" si="45"/>
        <v>否</v>
      </c>
      <c r="G1087" s="147" t="str">
        <f t="shared" si="46"/>
        <v>项</v>
      </c>
    </row>
    <row r="1088" ht="36" customHeight="1" spans="1:7">
      <c r="A1088" s="444" t="s">
        <v>1979</v>
      </c>
      <c r="B1088" s="302" t="s">
        <v>143</v>
      </c>
      <c r="C1088" s="339">
        <v>0</v>
      </c>
      <c r="D1088" s="339">
        <v>0</v>
      </c>
      <c r="E1088" s="259"/>
      <c r="F1088" s="274" t="str">
        <f t="shared" si="45"/>
        <v>否</v>
      </c>
      <c r="G1088" s="147" t="str">
        <f t="shared" si="46"/>
        <v>项</v>
      </c>
    </row>
    <row r="1089" ht="36" customHeight="1" spans="1:7">
      <c r="A1089" s="444" t="s">
        <v>1980</v>
      </c>
      <c r="B1089" s="302" t="s">
        <v>1981</v>
      </c>
      <c r="C1089" s="339">
        <v>0</v>
      </c>
      <c r="D1089" s="339">
        <v>0</v>
      </c>
      <c r="E1089" s="259"/>
      <c r="F1089" s="274" t="str">
        <f t="shared" si="45"/>
        <v>否</v>
      </c>
      <c r="G1089" s="147" t="str">
        <f t="shared" si="46"/>
        <v>项</v>
      </c>
    </row>
    <row r="1090" ht="36" customHeight="1" spans="1:7">
      <c r="A1090" s="444" t="s">
        <v>1982</v>
      </c>
      <c r="B1090" s="302" t="s">
        <v>1983</v>
      </c>
      <c r="C1090" s="339">
        <v>0</v>
      </c>
      <c r="D1090" s="339">
        <v>0</v>
      </c>
      <c r="E1090" s="259"/>
      <c r="F1090" s="274" t="str">
        <f t="shared" si="45"/>
        <v>否</v>
      </c>
      <c r="G1090" s="147" t="str">
        <f t="shared" si="46"/>
        <v>项</v>
      </c>
    </row>
    <row r="1091" ht="36" customHeight="1" spans="1:7">
      <c r="A1091" s="444" t="s">
        <v>1984</v>
      </c>
      <c r="B1091" s="302" t="s">
        <v>1985</v>
      </c>
      <c r="C1091" s="339">
        <v>0</v>
      </c>
      <c r="D1091" s="339">
        <v>0</v>
      </c>
      <c r="E1091" s="259"/>
      <c r="F1091" s="274" t="str">
        <f t="shared" si="45"/>
        <v>否</v>
      </c>
      <c r="G1091" s="147" t="str">
        <f t="shared" si="46"/>
        <v>项</v>
      </c>
    </row>
    <row r="1092" ht="36" customHeight="1" spans="1:7">
      <c r="A1092" s="444" t="s">
        <v>1986</v>
      </c>
      <c r="B1092" s="302" t="s">
        <v>1987</v>
      </c>
      <c r="C1092" s="339">
        <v>0</v>
      </c>
      <c r="D1092" s="339">
        <v>0</v>
      </c>
      <c r="E1092" s="259"/>
      <c r="F1092" s="274" t="str">
        <f t="shared" si="45"/>
        <v>否</v>
      </c>
      <c r="G1092" s="147" t="str">
        <f t="shared" si="46"/>
        <v>项</v>
      </c>
    </row>
    <row r="1093" ht="36" customHeight="1" spans="1:7">
      <c r="A1093" s="444" t="s">
        <v>1988</v>
      </c>
      <c r="B1093" s="302" t="s">
        <v>157</v>
      </c>
      <c r="C1093" s="339">
        <v>0</v>
      </c>
      <c r="D1093" s="339">
        <v>0</v>
      </c>
      <c r="E1093" s="259"/>
      <c r="F1093" s="274" t="str">
        <f t="shared" si="45"/>
        <v>否</v>
      </c>
      <c r="G1093" s="147" t="str">
        <f t="shared" si="46"/>
        <v>项</v>
      </c>
    </row>
    <row r="1094" ht="36" customHeight="1" spans="1:7">
      <c r="A1094" s="444" t="s">
        <v>1989</v>
      </c>
      <c r="B1094" s="302" t="s">
        <v>1990</v>
      </c>
      <c r="C1094" s="417"/>
      <c r="D1094" s="417">
        <v>920</v>
      </c>
      <c r="E1094" s="259" t="e">
        <f>(D1094-C1094)/C1094</f>
        <v>#DIV/0!</v>
      </c>
      <c r="F1094" s="274" t="str">
        <f t="shared" si="45"/>
        <v>否</v>
      </c>
      <c r="G1094" s="147" t="str">
        <f t="shared" si="46"/>
        <v>项</v>
      </c>
    </row>
    <row r="1095" ht="36" customHeight="1" spans="1:7">
      <c r="A1095" s="443" t="s">
        <v>1991</v>
      </c>
      <c r="B1095" s="299" t="s">
        <v>1992</v>
      </c>
      <c r="C1095" s="336"/>
      <c r="D1095" s="336"/>
      <c r="E1095" s="259"/>
      <c r="F1095" s="274" t="str">
        <f t="shared" si="45"/>
        <v>否</v>
      </c>
      <c r="G1095" s="147" t="str">
        <f t="shared" si="46"/>
        <v>款</v>
      </c>
    </row>
    <row r="1096" ht="36" customHeight="1" spans="1:7">
      <c r="A1096" s="444" t="s">
        <v>1993</v>
      </c>
      <c r="B1096" s="302" t="s">
        <v>139</v>
      </c>
      <c r="C1096" s="339">
        <v>0</v>
      </c>
      <c r="D1096" s="339">
        <v>0</v>
      </c>
      <c r="E1096" s="259"/>
      <c r="F1096" s="274" t="str">
        <f t="shared" si="45"/>
        <v>否</v>
      </c>
      <c r="G1096" s="147" t="str">
        <f t="shared" si="46"/>
        <v>项</v>
      </c>
    </row>
    <row r="1097" ht="36" customHeight="1" spans="1:7">
      <c r="A1097" s="444" t="s">
        <v>1994</v>
      </c>
      <c r="B1097" s="302" t="s">
        <v>141</v>
      </c>
      <c r="C1097" s="339">
        <v>0</v>
      </c>
      <c r="D1097" s="339">
        <v>0</v>
      </c>
      <c r="E1097" s="259"/>
      <c r="F1097" s="274" t="str">
        <f t="shared" si="45"/>
        <v>否</v>
      </c>
      <c r="G1097" s="147" t="str">
        <f t="shared" si="46"/>
        <v>项</v>
      </c>
    </row>
    <row r="1098" ht="36" customHeight="1" spans="1:7">
      <c r="A1098" s="444" t="s">
        <v>1995</v>
      </c>
      <c r="B1098" s="302" t="s">
        <v>143</v>
      </c>
      <c r="C1098" s="339">
        <v>0</v>
      </c>
      <c r="D1098" s="339">
        <v>0</v>
      </c>
      <c r="E1098" s="259"/>
      <c r="F1098" s="274" t="str">
        <f t="shared" si="45"/>
        <v>否</v>
      </c>
      <c r="G1098" s="147" t="str">
        <f t="shared" si="46"/>
        <v>项</v>
      </c>
    </row>
    <row r="1099" ht="36" customHeight="1" spans="1:7">
      <c r="A1099" s="444" t="s">
        <v>1996</v>
      </c>
      <c r="B1099" s="302" t="s">
        <v>1997</v>
      </c>
      <c r="C1099" s="339">
        <v>0</v>
      </c>
      <c r="D1099" s="339">
        <v>0</v>
      </c>
      <c r="E1099" s="259"/>
      <c r="F1099" s="274" t="str">
        <f t="shared" si="45"/>
        <v>否</v>
      </c>
      <c r="G1099" s="147" t="str">
        <f t="shared" si="46"/>
        <v>项</v>
      </c>
    </row>
    <row r="1100" ht="36" customHeight="1" spans="1:7">
      <c r="A1100" s="444" t="s">
        <v>1998</v>
      </c>
      <c r="B1100" s="302" t="s">
        <v>1999</v>
      </c>
      <c r="C1100" s="339"/>
      <c r="D1100" s="339"/>
      <c r="E1100" s="259"/>
      <c r="F1100" s="274" t="str">
        <f t="shared" si="45"/>
        <v>否</v>
      </c>
      <c r="G1100" s="147" t="str">
        <f t="shared" si="46"/>
        <v>项</v>
      </c>
    </row>
    <row r="1101" ht="36" customHeight="1" spans="1:7">
      <c r="A1101" s="443" t="s">
        <v>2000</v>
      </c>
      <c r="B1101" s="299" t="s">
        <v>2001</v>
      </c>
      <c r="C1101" s="336">
        <v>200</v>
      </c>
      <c r="D1101" s="336"/>
      <c r="E1101" s="259"/>
      <c r="F1101" s="274" t="str">
        <f t="shared" si="45"/>
        <v>是</v>
      </c>
      <c r="G1101" s="147" t="str">
        <f t="shared" si="46"/>
        <v>款</v>
      </c>
    </row>
    <row r="1102" ht="36" customHeight="1" spans="1:7">
      <c r="A1102" s="444" t="s">
        <v>2002</v>
      </c>
      <c r="B1102" s="302" t="s">
        <v>2003</v>
      </c>
      <c r="C1102" s="339">
        <v>0</v>
      </c>
      <c r="D1102" s="339">
        <v>0</v>
      </c>
      <c r="E1102" s="259"/>
      <c r="F1102" s="274" t="str">
        <f t="shared" si="45"/>
        <v>否</v>
      </c>
      <c r="G1102" s="147" t="str">
        <f t="shared" si="46"/>
        <v>项</v>
      </c>
    </row>
    <row r="1103" ht="36" customHeight="1" spans="1:7">
      <c r="A1103" s="444" t="s">
        <v>2004</v>
      </c>
      <c r="B1103" s="302" t="s">
        <v>2005</v>
      </c>
      <c r="C1103" s="339">
        <v>200</v>
      </c>
      <c r="D1103" s="339"/>
      <c r="E1103" s="259"/>
      <c r="F1103" s="274" t="str">
        <f t="shared" si="45"/>
        <v>是</v>
      </c>
      <c r="G1103" s="147" t="str">
        <f t="shared" si="46"/>
        <v>项</v>
      </c>
    </row>
    <row r="1104" ht="36" customHeight="1" spans="1:7">
      <c r="A1104" s="443" t="s">
        <v>99</v>
      </c>
      <c r="B1104" s="299" t="s">
        <v>100</v>
      </c>
      <c r="C1104" s="336"/>
      <c r="D1104" s="336"/>
      <c r="E1104" s="259"/>
      <c r="F1104" s="274" t="str">
        <f t="shared" si="45"/>
        <v>是</v>
      </c>
      <c r="G1104" s="147" t="str">
        <f t="shared" si="46"/>
        <v>类</v>
      </c>
    </row>
    <row r="1105" ht="36" customHeight="1" spans="1:7">
      <c r="A1105" s="443" t="s">
        <v>2006</v>
      </c>
      <c r="B1105" s="299" t="s">
        <v>2007</v>
      </c>
      <c r="C1105" s="336">
        <f>SUM(C1106:C1111)</f>
        <v>0</v>
      </c>
      <c r="D1105" s="336">
        <f>SUM(D1106:D1111)</f>
        <v>0</v>
      </c>
      <c r="E1105" s="259"/>
      <c r="F1105" s="274" t="str">
        <f t="shared" si="45"/>
        <v>否</v>
      </c>
      <c r="G1105" s="147" t="str">
        <f t="shared" si="46"/>
        <v>款</v>
      </c>
    </row>
    <row r="1106" ht="36" customHeight="1" spans="1:7">
      <c r="A1106" s="444" t="s">
        <v>2008</v>
      </c>
      <c r="B1106" s="302" t="s">
        <v>139</v>
      </c>
      <c r="C1106" s="339">
        <v>0</v>
      </c>
      <c r="D1106" s="339">
        <v>0</v>
      </c>
      <c r="E1106" s="259"/>
      <c r="F1106" s="274" t="str">
        <f t="shared" si="45"/>
        <v>否</v>
      </c>
      <c r="G1106" s="147" t="str">
        <f t="shared" si="46"/>
        <v>项</v>
      </c>
    </row>
    <row r="1107" ht="36" customHeight="1" spans="1:7">
      <c r="A1107" s="444" t="s">
        <v>2009</v>
      </c>
      <c r="B1107" s="302" t="s">
        <v>141</v>
      </c>
      <c r="C1107" s="339">
        <v>0</v>
      </c>
      <c r="D1107" s="339">
        <v>0</v>
      </c>
      <c r="E1107" s="259"/>
      <c r="F1107" s="274" t="str">
        <f t="shared" si="45"/>
        <v>否</v>
      </c>
      <c r="G1107" s="147" t="str">
        <f t="shared" si="46"/>
        <v>项</v>
      </c>
    </row>
    <row r="1108" ht="36" customHeight="1" spans="1:7">
      <c r="A1108" s="444" t="s">
        <v>2010</v>
      </c>
      <c r="B1108" s="302" t="s">
        <v>143</v>
      </c>
      <c r="C1108" s="339">
        <v>0</v>
      </c>
      <c r="D1108" s="339">
        <v>0</v>
      </c>
      <c r="E1108" s="259"/>
      <c r="F1108" s="274" t="str">
        <f t="shared" si="45"/>
        <v>否</v>
      </c>
      <c r="G1108" s="147" t="str">
        <f t="shared" si="46"/>
        <v>项</v>
      </c>
    </row>
    <row r="1109" ht="36" customHeight="1" spans="1:7">
      <c r="A1109" s="444" t="s">
        <v>2011</v>
      </c>
      <c r="B1109" s="302" t="s">
        <v>2012</v>
      </c>
      <c r="C1109" s="339">
        <v>0</v>
      </c>
      <c r="D1109" s="339">
        <v>0</v>
      </c>
      <c r="E1109" s="259"/>
      <c r="F1109" s="274" t="str">
        <f t="shared" si="45"/>
        <v>否</v>
      </c>
      <c r="G1109" s="147" t="str">
        <f t="shared" si="46"/>
        <v>项</v>
      </c>
    </row>
    <row r="1110" ht="36" customHeight="1" spans="1:7">
      <c r="A1110" s="444" t="s">
        <v>2013</v>
      </c>
      <c r="B1110" s="302" t="s">
        <v>157</v>
      </c>
      <c r="C1110" s="339">
        <v>0</v>
      </c>
      <c r="D1110" s="339">
        <v>0</v>
      </c>
      <c r="E1110" s="259"/>
      <c r="F1110" s="274" t="str">
        <f t="shared" si="45"/>
        <v>否</v>
      </c>
      <c r="G1110" s="147" t="str">
        <f t="shared" si="46"/>
        <v>项</v>
      </c>
    </row>
    <row r="1111" ht="36" customHeight="1" spans="1:7">
      <c r="A1111" s="444" t="s">
        <v>2014</v>
      </c>
      <c r="B1111" s="302" t="s">
        <v>2015</v>
      </c>
      <c r="C1111" s="339">
        <v>0</v>
      </c>
      <c r="D1111" s="339">
        <v>0</v>
      </c>
      <c r="E1111" s="259"/>
      <c r="F1111" s="274" t="str">
        <f t="shared" si="45"/>
        <v>否</v>
      </c>
      <c r="G1111" s="147" t="str">
        <f t="shared" si="46"/>
        <v>项</v>
      </c>
    </row>
    <row r="1112" ht="36" customHeight="1" spans="1:7">
      <c r="A1112" s="307">
        <v>21702</v>
      </c>
      <c r="B1112" s="458" t="s">
        <v>2016</v>
      </c>
      <c r="C1112" s="336"/>
      <c r="D1112" s="336"/>
      <c r="E1112" s="259"/>
      <c r="F1112" s="274" t="str">
        <f t="shared" si="45"/>
        <v>否</v>
      </c>
      <c r="G1112" s="147" t="str">
        <f t="shared" si="46"/>
        <v>款</v>
      </c>
    </row>
    <row r="1113" ht="36" customHeight="1" spans="1:7">
      <c r="A1113" s="459">
        <v>2170201</v>
      </c>
      <c r="B1113" s="460" t="s">
        <v>2017</v>
      </c>
      <c r="C1113" s="339">
        <v>0</v>
      </c>
      <c r="D1113" s="339">
        <v>0</v>
      </c>
      <c r="E1113" s="259"/>
      <c r="F1113" s="274" t="str">
        <f t="shared" si="45"/>
        <v>否</v>
      </c>
      <c r="G1113" s="147" t="str">
        <f t="shared" si="46"/>
        <v>项</v>
      </c>
    </row>
    <row r="1114" ht="36" customHeight="1" spans="1:7">
      <c r="A1114" s="459">
        <v>2170202</v>
      </c>
      <c r="B1114" s="460" t="s">
        <v>2018</v>
      </c>
      <c r="C1114" s="339">
        <v>0</v>
      </c>
      <c r="D1114" s="339">
        <v>0</v>
      </c>
      <c r="E1114" s="259"/>
      <c r="F1114" s="274" t="str">
        <f t="shared" si="45"/>
        <v>否</v>
      </c>
      <c r="G1114" s="147" t="str">
        <f t="shared" si="46"/>
        <v>项</v>
      </c>
    </row>
    <row r="1115" ht="36" customHeight="1" spans="1:7">
      <c r="A1115" s="459">
        <v>2170203</v>
      </c>
      <c r="B1115" s="460" t="s">
        <v>2019</v>
      </c>
      <c r="C1115" s="339">
        <v>0</v>
      </c>
      <c r="D1115" s="339">
        <v>0</v>
      </c>
      <c r="E1115" s="259"/>
      <c r="F1115" s="274" t="str">
        <f t="shared" si="45"/>
        <v>否</v>
      </c>
      <c r="G1115" s="147" t="str">
        <f t="shared" si="46"/>
        <v>项</v>
      </c>
    </row>
    <row r="1116" ht="36" customHeight="1" spans="1:7">
      <c r="A1116" s="459">
        <v>2170204</v>
      </c>
      <c r="B1116" s="460" t="s">
        <v>2020</v>
      </c>
      <c r="C1116" s="339">
        <v>0</v>
      </c>
      <c r="D1116" s="339">
        <v>0</v>
      </c>
      <c r="E1116" s="259"/>
      <c r="F1116" s="274" t="str">
        <f t="shared" si="45"/>
        <v>否</v>
      </c>
      <c r="G1116" s="147" t="str">
        <f t="shared" si="46"/>
        <v>项</v>
      </c>
    </row>
    <row r="1117" ht="36" customHeight="1" spans="1:7">
      <c r="A1117" s="459">
        <v>2170205</v>
      </c>
      <c r="B1117" s="460" t="s">
        <v>2021</v>
      </c>
      <c r="C1117" s="339">
        <v>0</v>
      </c>
      <c r="D1117" s="339">
        <v>0</v>
      </c>
      <c r="E1117" s="259"/>
      <c r="F1117" s="274" t="str">
        <f t="shared" si="45"/>
        <v>否</v>
      </c>
      <c r="G1117" s="147" t="str">
        <f t="shared" si="46"/>
        <v>项</v>
      </c>
    </row>
    <row r="1118" ht="36" customHeight="1" spans="1:7">
      <c r="A1118" s="459">
        <v>2170206</v>
      </c>
      <c r="B1118" s="460" t="s">
        <v>2022</v>
      </c>
      <c r="C1118" s="339">
        <v>0</v>
      </c>
      <c r="D1118" s="339">
        <v>0</v>
      </c>
      <c r="E1118" s="259"/>
      <c r="F1118" s="274" t="str">
        <f t="shared" si="45"/>
        <v>否</v>
      </c>
      <c r="G1118" s="147" t="str">
        <f t="shared" si="46"/>
        <v>项</v>
      </c>
    </row>
    <row r="1119" ht="36" customHeight="1" spans="1:7">
      <c r="A1119" s="459">
        <v>2170207</v>
      </c>
      <c r="B1119" s="460" t="s">
        <v>2023</v>
      </c>
      <c r="C1119" s="339">
        <v>0</v>
      </c>
      <c r="D1119" s="339">
        <v>0</v>
      </c>
      <c r="E1119" s="259"/>
      <c r="F1119" s="274" t="str">
        <f t="shared" si="45"/>
        <v>否</v>
      </c>
      <c r="G1119" s="147" t="str">
        <f t="shared" si="46"/>
        <v>项</v>
      </c>
    </row>
    <row r="1120" ht="36" customHeight="1" spans="1:7">
      <c r="A1120" s="459">
        <v>2170208</v>
      </c>
      <c r="B1120" s="460" t="s">
        <v>2024</v>
      </c>
      <c r="C1120" s="339">
        <v>0</v>
      </c>
      <c r="D1120" s="339">
        <v>0</v>
      </c>
      <c r="E1120" s="259"/>
      <c r="F1120" s="274" t="str">
        <f t="shared" si="45"/>
        <v>否</v>
      </c>
      <c r="G1120" s="147" t="str">
        <f t="shared" si="46"/>
        <v>项</v>
      </c>
    </row>
    <row r="1121" ht="36" customHeight="1" spans="1:7">
      <c r="A1121" s="459">
        <v>2170299</v>
      </c>
      <c r="B1121" s="460" t="s">
        <v>2025</v>
      </c>
      <c r="C1121" s="339"/>
      <c r="D1121" s="339"/>
      <c r="E1121" s="259"/>
      <c r="F1121" s="274" t="str">
        <f t="shared" si="45"/>
        <v>否</v>
      </c>
      <c r="G1121" s="147" t="str">
        <f t="shared" si="46"/>
        <v>项</v>
      </c>
    </row>
    <row r="1122" ht="36" customHeight="1" spans="1:7">
      <c r="A1122" s="443" t="s">
        <v>2026</v>
      </c>
      <c r="B1122" s="299" t="s">
        <v>2027</v>
      </c>
      <c r="C1122" s="336"/>
      <c r="D1122" s="336"/>
      <c r="E1122" s="259"/>
      <c r="F1122" s="274" t="str">
        <f t="shared" si="45"/>
        <v>否</v>
      </c>
      <c r="G1122" s="147" t="str">
        <f t="shared" si="46"/>
        <v>款</v>
      </c>
    </row>
    <row r="1123" ht="36" customHeight="1" spans="1:7">
      <c r="A1123" s="444" t="s">
        <v>2028</v>
      </c>
      <c r="B1123" s="302" t="s">
        <v>2029</v>
      </c>
      <c r="C1123" s="339">
        <v>0</v>
      </c>
      <c r="D1123" s="339">
        <v>0</v>
      </c>
      <c r="E1123" s="259"/>
      <c r="F1123" s="274" t="str">
        <f t="shared" si="45"/>
        <v>否</v>
      </c>
      <c r="G1123" s="147" t="str">
        <f t="shared" si="46"/>
        <v>项</v>
      </c>
    </row>
    <row r="1124" ht="36" customHeight="1" spans="1:7">
      <c r="A1124" s="444" t="s">
        <v>2030</v>
      </c>
      <c r="B1124" s="302" t="s">
        <v>2031</v>
      </c>
      <c r="C1124" s="339">
        <v>0</v>
      </c>
      <c r="D1124" s="339">
        <v>0</v>
      </c>
      <c r="E1124" s="259"/>
      <c r="F1124" s="274" t="str">
        <f t="shared" si="45"/>
        <v>否</v>
      </c>
      <c r="G1124" s="147" t="str">
        <f t="shared" si="46"/>
        <v>项</v>
      </c>
    </row>
    <row r="1125" ht="36" customHeight="1" spans="1:7">
      <c r="A1125" s="444" t="s">
        <v>2032</v>
      </c>
      <c r="B1125" s="302" t="s">
        <v>2033</v>
      </c>
      <c r="C1125" s="339"/>
      <c r="D1125" s="339"/>
      <c r="E1125" s="259"/>
      <c r="F1125" s="274" t="str">
        <f t="shared" si="45"/>
        <v>否</v>
      </c>
      <c r="G1125" s="147" t="str">
        <f t="shared" si="46"/>
        <v>项</v>
      </c>
    </row>
    <row r="1126" ht="36" customHeight="1" spans="1:7">
      <c r="A1126" s="444" t="s">
        <v>2034</v>
      </c>
      <c r="B1126" s="302" t="s">
        <v>2035</v>
      </c>
      <c r="C1126" s="339">
        <v>0</v>
      </c>
      <c r="D1126" s="339">
        <v>0</v>
      </c>
      <c r="E1126" s="259"/>
      <c r="F1126" s="274" t="str">
        <f t="shared" si="45"/>
        <v>否</v>
      </c>
      <c r="G1126" s="147" t="str">
        <f t="shared" si="46"/>
        <v>项</v>
      </c>
    </row>
    <row r="1127" ht="36" customHeight="1" spans="1:7">
      <c r="A1127" s="444" t="s">
        <v>2036</v>
      </c>
      <c r="B1127" s="302" t="s">
        <v>2037</v>
      </c>
      <c r="C1127" s="339"/>
      <c r="D1127" s="339"/>
      <c r="E1127" s="259"/>
      <c r="F1127" s="274" t="str">
        <f t="shared" si="45"/>
        <v>否</v>
      </c>
      <c r="G1127" s="147" t="str">
        <f t="shared" si="46"/>
        <v>项</v>
      </c>
    </row>
    <row r="1128" ht="36" customHeight="1" spans="1:7">
      <c r="A1128" s="443" t="s">
        <v>2038</v>
      </c>
      <c r="B1128" s="299" t="s">
        <v>2039</v>
      </c>
      <c r="C1128" s="336"/>
      <c r="D1128" s="336"/>
      <c r="E1128" s="259"/>
      <c r="F1128" s="274" t="str">
        <f t="shared" si="45"/>
        <v>否</v>
      </c>
      <c r="G1128" s="147" t="str">
        <f t="shared" si="46"/>
        <v>款</v>
      </c>
    </row>
    <row r="1129" ht="36" customHeight="1" spans="1:7">
      <c r="A1129" s="304">
        <v>2179902</v>
      </c>
      <c r="B1129" s="302" t="s">
        <v>2040</v>
      </c>
      <c r="C1129" s="339">
        <v>0</v>
      </c>
      <c r="D1129" s="339">
        <v>0</v>
      </c>
      <c r="E1129" s="259"/>
      <c r="F1129" s="274" t="str">
        <f t="shared" si="45"/>
        <v>否</v>
      </c>
      <c r="G1129" s="147" t="str">
        <f t="shared" si="46"/>
        <v>项</v>
      </c>
    </row>
    <row r="1130" ht="36" customHeight="1" spans="1:7">
      <c r="A1130" s="304">
        <v>2179999</v>
      </c>
      <c r="B1130" s="302" t="s">
        <v>2037</v>
      </c>
      <c r="C1130" s="339"/>
      <c r="D1130" s="339"/>
      <c r="E1130" s="259"/>
      <c r="F1130" s="274" t="str">
        <f t="shared" si="45"/>
        <v>否</v>
      </c>
      <c r="G1130" s="147" t="str">
        <f t="shared" si="46"/>
        <v>项</v>
      </c>
    </row>
    <row r="1131" ht="36" customHeight="1" spans="1:7">
      <c r="A1131" s="443" t="s">
        <v>101</v>
      </c>
      <c r="B1131" s="299" t="s">
        <v>102</v>
      </c>
      <c r="C1131" s="336"/>
      <c r="D1131" s="336"/>
      <c r="E1131" s="259"/>
      <c r="F1131" s="274" t="str">
        <f t="shared" si="45"/>
        <v>是</v>
      </c>
      <c r="G1131" s="147" t="str">
        <f t="shared" si="46"/>
        <v>类</v>
      </c>
    </row>
    <row r="1132" ht="36" customHeight="1" spans="1:7">
      <c r="A1132" s="443" t="s">
        <v>2041</v>
      </c>
      <c r="B1132" s="299" t="s">
        <v>2042</v>
      </c>
      <c r="C1132" s="336">
        <v>0</v>
      </c>
      <c r="D1132" s="336">
        <v>0</v>
      </c>
      <c r="E1132" s="259"/>
      <c r="F1132" s="274" t="str">
        <f t="shared" si="45"/>
        <v>否</v>
      </c>
      <c r="G1132" s="147" t="str">
        <f t="shared" si="46"/>
        <v>款</v>
      </c>
    </row>
    <row r="1133" ht="36" customHeight="1" spans="1:7">
      <c r="A1133" s="443" t="s">
        <v>2043</v>
      </c>
      <c r="B1133" s="299" t="s">
        <v>2044</v>
      </c>
      <c r="C1133" s="336">
        <v>0</v>
      </c>
      <c r="D1133" s="336">
        <v>0</v>
      </c>
      <c r="E1133" s="259"/>
      <c r="F1133" s="274" t="str">
        <f t="shared" si="45"/>
        <v>否</v>
      </c>
      <c r="G1133" s="147" t="str">
        <f t="shared" si="46"/>
        <v>款</v>
      </c>
    </row>
    <row r="1134" ht="36" customHeight="1" spans="1:7">
      <c r="A1134" s="443" t="s">
        <v>2045</v>
      </c>
      <c r="B1134" s="299" t="s">
        <v>2046</v>
      </c>
      <c r="C1134" s="336">
        <v>0</v>
      </c>
      <c r="D1134" s="336">
        <v>0</v>
      </c>
      <c r="E1134" s="259"/>
      <c r="F1134" s="274" t="str">
        <f t="shared" si="45"/>
        <v>否</v>
      </c>
      <c r="G1134" s="147" t="str">
        <f t="shared" si="46"/>
        <v>款</v>
      </c>
    </row>
    <row r="1135" ht="36" customHeight="1" spans="1:7">
      <c r="A1135" s="443" t="s">
        <v>2047</v>
      </c>
      <c r="B1135" s="299" t="s">
        <v>2048</v>
      </c>
      <c r="C1135" s="336">
        <v>0</v>
      </c>
      <c r="D1135" s="336">
        <v>0</v>
      </c>
      <c r="E1135" s="259"/>
      <c r="F1135" s="274" t="str">
        <f t="shared" si="45"/>
        <v>否</v>
      </c>
      <c r="G1135" s="147" t="str">
        <f t="shared" si="46"/>
        <v>款</v>
      </c>
    </row>
    <row r="1136" ht="36" customHeight="1" spans="1:7">
      <c r="A1136" s="443" t="s">
        <v>2049</v>
      </c>
      <c r="B1136" s="299" t="s">
        <v>2050</v>
      </c>
      <c r="C1136" s="336">
        <v>0</v>
      </c>
      <c r="D1136" s="336">
        <v>0</v>
      </c>
      <c r="E1136" s="259"/>
      <c r="F1136" s="274" t="str">
        <f t="shared" si="45"/>
        <v>否</v>
      </c>
      <c r="G1136" s="147" t="str">
        <f t="shared" si="46"/>
        <v>款</v>
      </c>
    </row>
    <row r="1137" ht="36" customHeight="1" spans="1:7">
      <c r="A1137" s="443" t="s">
        <v>2051</v>
      </c>
      <c r="B1137" s="299" t="s">
        <v>2052</v>
      </c>
      <c r="C1137" s="336">
        <v>0</v>
      </c>
      <c r="D1137" s="336">
        <v>0</v>
      </c>
      <c r="E1137" s="259"/>
      <c r="F1137" s="274" t="str">
        <f t="shared" si="45"/>
        <v>否</v>
      </c>
      <c r="G1137" s="147" t="str">
        <f t="shared" si="46"/>
        <v>款</v>
      </c>
    </row>
    <row r="1138" ht="36" customHeight="1" spans="1:7">
      <c r="A1138" s="443" t="s">
        <v>2053</v>
      </c>
      <c r="B1138" s="299" t="s">
        <v>2054</v>
      </c>
      <c r="C1138" s="336">
        <v>0</v>
      </c>
      <c r="D1138" s="336">
        <v>0</v>
      </c>
      <c r="E1138" s="259"/>
      <c r="F1138" s="274" t="str">
        <f t="shared" si="45"/>
        <v>否</v>
      </c>
      <c r="G1138" s="147" t="str">
        <f t="shared" si="46"/>
        <v>款</v>
      </c>
    </row>
    <row r="1139" ht="36" customHeight="1" spans="1:7">
      <c r="A1139" s="443" t="s">
        <v>2055</v>
      </c>
      <c r="B1139" s="299" t="s">
        <v>2056</v>
      </c>
      <c r="C1139" s="336">
        <v>0</v>
      </c>
      <c r="D1139" s="336">
        <v>0</v>
      </c>
      <c r="E1139" s="259"/>
      <c r="F1139" s="274" t="str">
        <f t="shared" si="45"/>
        <v>否</v>
      </c>
      <c r="G1139" s="147" t="str">
        <f t="shared" si="46"/>
        <v>款</v>
      </c>
    </row>
    <row r="1140" ht="36" customHeight="1" spans="1:7">
      <c r="A1140" s="443" t="s">
        <v>2057</v>
      </c>
      <c r="B1140" s="299" t="s">
        <v>2058</v>
      </c>
      <c r="C1140" s="336">
        <v>0</v>
      </c>
      <c r="D1140" s="336">
        <v>0</v>
      </c>
      <c r="E1140" s="259"/>
      <c r="F1140" s="274" t="str">
        <f t="shared" si="45"/>
        <v>否</v>
      </c>
      <c r="G1140" s="147" t="str">
        <f t="shared" si="46"/>
        <v>款</v>
      </c>
    </row>
    <row r="1141" ht="36" customHeight="1" spans="1:7">
      <c r="A1141" s="443" t="s">
        <v>103</v>
      </c>
      <c r="B1141" s="299" t="s">
        <v>104</v>
      </c>
      <c r="C1141" s="336">
        <f>SUM(C1142+C1169+C1184)</f>
        <v>4865</v>
      </c>
      <c r="D1141" s="336">
        <f>SUM(D1142+D1169+D1184)</f>
        <v>9000</v>
      </c>
      <c r="E1141" s="259">
        <f>(D1141-C1141)/C1141</f>
        <v>0.8499</v>
      </c>
      <c r="F1141" s="274" t="str">
        <f t="shared" si="45"/>
        <v>是</v>
      </c>
      <c r="G1141" s="147" t="str">
        <f t="shared" si="46"/>
        <v>类</v>
      </c>
    </row>
    <row r="1142" ht="36" customHeight="1" spans="1:7">
      <c r="A1142" s="443" t="s">
        <v>2059</v>
      </c>
      <c r="B1142" s="299" t="s">
        <v>2060</v>
      </c>
      <c r="C1142" s="336">
        <f>SUM(C1143:C1168)</f>
        <v>4626</v>
      </c>
      <c r="D1142" s="336">
        <f>SUM(D1143:D1168)</f>
        <v>8524</v>
      </c>
      <c r="E1142" s="259">
        <f>(D1142-C1142)/C1142</f>
        <v>0.8426</v>
      </c>
      <c r="F1142" s="274" t="str">
        <f t="shared" ref="F1142:F1204" si="47">IF(LEN(A1142)=3,"是",IF(B1142&lt;&gt;"",IF(SUM(C1142:C1142)&lt;&gt;0,"是","否"),"是"))</f>
        <v>是</v>
      </c>
      <c r="G1142" s="147" t="str">
        <f t="shared" ref="G1142:G1204" si="48">IF(LEN(A1142)=3,"类",IF(LEN(A1142)=5,"款","项"))</f>
        <v>款</v>
      </c>
    </row>
    <row r="1143" ht="36" customHeight="1" spans="1:7">
      <c r="A1143" s="444" t="s">
        <v>2061</v>
      </c>
      <c r="B1143" s="302" t="s">
        <v>139</v>
      </c>
      <c r="C1143" s="417">
        <v>1656</v>
      </c>
      <c r="D1143" s="417">
        <v>1644</v>
      </c>
      <c r="E1143" s="259">
        <f>(D1143-C1143)/C1143</f>
        <v>-0.0072</v>
      </c>
      <c r="F1143" s="274" t="str">
        <f t="shared" si="47"/>
        <v>是</v>
      </c>
      <c r="G1143" s="147" t="str">
        <f t="shared" si="48"/>
        <v>项</v>
      </c>
    </row>
    <row r="1144" ht="36" customHeight="1" spans="1:7">
      <c r="A1144" s="444" t="s">
        <v>2062</v>
      </c>
      <c r="B1144" s="302" t="s">
        <v>141</v>
      </c>
      <c r="C1144" s="339">
        <v>0</v>
      </c>
      <c r="D1144" s="339">
        <v>0</v>
      </c>
      <c r="E1144" s="259"/>
      <c r="F1144" s="274" t="str">
        <f t="shared" si="47"/>
        <v>否</v>
      </c>
      <c r="G1144" s="147" t="str">
        <f t="shared" si="48"/>
        <v>项</v>
      </c>
    </row>
    <row r="1145" ht="36" customHeight="1" spans="1:7">
      <c r="A1145" s="444" t="s">
        <v>2063</v>
      </c>
      <c r="B1145" s="302" t="s">
        <v>143</v>
      </c>
      <c r="C1145" s="339"/>
      <c r="D1145" s="339"/>
      <c r="E1145" s="259"/>
      <c r="F1145" s="274" t="str">
        <f t="shared" si="47"/>
        <v>否</v>
      </c>
      <c r="G1145" s="147" t="str">
        <f t="shared" si="48"/>
        <v>项</v>
      </c>
    </row>
    <row r="1146" ht="36" customHeight="1" spans="1:7">
      <c r="A1146" s="444" t="s">
        <v>2064</v>
      </c>
      <c r="B1146" s="302" t="s">
        <v>2065</v>
      </c>
      <c r="C1146" s="339"/>
      <c r="D1146" s="339"/>
      <c r="E1146" s="259"/>
      <c r="F1146" s="274" t="str">
        <f t="shared" si="47"/>
        <v>否</v>
      </c>
      <c r="G1146" s="147" t="str">
        <f t="shared" si="48"/>
        <v>项</v>
      </c>
    </row>
    <row r="1147" ht="36" customHeight="1" spans="1:7">
      <c r="A1147" s="444" t="s">
        <v>2066</v>
      </c>
      <c r="B1147" s="302" t="s">
        <v>2067</v>
      </c>
      <c r="C1147" s="339">
        <v>100</v>
      </c>
      <c r="D1147" s="339">
        <v>100</v>
      </c>
      <c r="E1147" s="259">
        <f>(D1147-C1147)/C1147</f>
        <v>0</v>
      </c>
      <c r="F1147" s="274" t="str">
        <f t="shared" si="47"/>
        <v>是</v>
      </c>
      <c r="G1147" s="147" t="str">
        <f t="shared" si="48"/>
        <v>项</v>
      </c>
    </row>
    <row r="1148" ht="36" customHeight="1" spans="1:7">
      <c r="A1148" s="444" t="s">
        <v>2068</v>
      </c>
      <c r="B1148" s="302" t="s">
        <v>2069</v>
      </c>
      <c r="C1148" s="339"/>
      <c r="D1148" s="339"/>
      <c r="E1148" s="259"/>
      <c r="F1148" s="274" t="str">
        <f t="shared" si="47"/>
        <v>否</v>
      </c>
      <c r="G1148" s="147" t="str">
        <f t="shared" si="48"/>
        <v>项</v>
      </c>
    </row>
    <row r="1149" ht="36" customHeight="1" spans="1:7">
      <c r="A1149" s="444" t="s">
        <v>2070</v>
      </c>
      <c r="B1149" s="302" t="s">
        <v>2071</v>
      </c>
      <c r="C1149" s="339"/>
      <c r="D1149" s="339"/>
      <c r="E1149" s="259"/>
      <c r="F1149" s="274" t="str">
        <f t="shared" si="47"/>
        <v>否</v>
      </c>
      <c r="G1149" s="147" t="str">
        <f t="shared" si="48"/>
        <v>项</v>
      </c>
    </row>
    <row r="1150" ht="36" customHeight="1" spans="1:7">
      <c r="A1150" s="444" t="s">
        <v>2072</v>
      </c>
      <c r="B1150" s="302" t="s">
        <v>2073</v>
      </c>
      <c r="C1150" s="339"/>
      <c r="D1150" s="339"/>
      <c r="E1150" s="259"/>
      <c r="F1150" s="274" t="str">
        <f t="shared" si="47"/>
        <v>否</v>
      </c>
      <c r="G1150" s="147" t="str">
        <f t="shared" si="48"/>
        <v>项</v>
      </c>
    </row>
    <row r="1151" ht="36" customHeight="1" spans="1:7">
      <c r="A1151" s="444" t="s">
        <v>2074</v>
      </c>
      <c r="B1151" s="302" t="s">
        <v>2075</v>
      </c>
      <c r="C1151" s="339">
        <v>0</v>
      </c>
      <c r="D1151" s="339">
        <v>0</v>
      </c>
      <c r="E1151" s="259"/>
      <c r="F1151" s="274" t="str">
        <f t="shared" si="47"/>
        <v>否</v>
      </c>
      <c r="G1151" s="147" t="str">
        <f t="shared" si="48"/>
        <v>项</v>
      </c>
    </row>
    <row r="1152" ht="36" customHeight="1" spans="1:7">
      <c r="A1152" s="444" t="s">
        <v>2076</v>
      </c>
      <c r="B1152" s="302" t="s">
        <v>2077</v>
      </c>
      <c r="C1152" s="339"/>
      <c r="D1152" s="339"/>
      <c r="E1152" s="259"/>
      <c r="F1152" s="274" t="str">
        <f t="shared" si="47"/>
        <v>否</v>
      </c>
      <c r="G1152" s="147" t="str">
        <f t="shared" si="48"/>
        <v>项</v>
      </c>
    </row>
    <row r="1153" ht="36" customHeight="1" spans="1:7">
      <c r="A1153" s="444" t="s">
        <v>2078</v>
      </c>
      <c r="B1153" s="302" t="s">
        <v>2079</v>
      </c>
      <c r="C1153" s="339"/>
      <c r="D1153" s="339"/>
      <c r="E1153" s="259"/>
      <c r="F1153" s="274" t="str">
        <f t="shared" si="47"/>
        <v>否</v>
      </c>
      <c r="G1153" s="147" t="str">
        <f t="shared" si="48"/>
        <v>项</v>
      </c>
    </row>
    <row r="1154" ht="36" customHeight="1" spans="1:7">
      <c r="A1154" s="444" t="s">
        <v>2080</v>
      </c>
      <c r="B1154" s="302" t="s">
        <v>2081</v>
      </c>
      <c r="C1154" s="339">
        <v>0</v>
      </c>
      <c r="D1154" s="339">
        <v>0</v>
      </c>
      <c r="E1154" s="259"/>
      <c r="F1154" s="274" t="str">
        <f t="shared" si="47"/>
        <v>否</v>
      </c>
      <c r="G1154" s="147" t="str">
        <f t="shared" si="48"/>
        <v>项</v>
      </c>
    </row>
    <row r="1155" ht="36" customHeight="1" spans="1:7">
      <c r="A1155" s="444" t="s">
        <v>2082</v>
      </c>
      <c r="B1155" s="302" t="s">
        <v>2083</v>
      </c>
      <c r="C1155" s="339">
        <v>0</v>
      </c>
      <c r="D1155" s="339">
        <v>0</v>
      </c>
      <c r="E1155" s="259"/>
      <c r="F1155" s="274" t="str">
        <f t="shared" si="47"/>
        <v>否</v>
      </c>
      <c r="G1155" s="147" t="str">
        <f t="shared" si="48"/>
        <v>项</v>
      </c>
    </row>
    <row r="1156" ht="36" customHeight="1" spans="1:7">
      <c r="A1156" s="444" t="s">
        <v>2084</v>
      </c>
      <c r="B1156" s="302" t="s">
        <v>2085</v>
      </c>
      <c r="C1156" s="339"/>
      <c r="D1156" s="339"/>
      <c r="E1156" s="259"/>
      <c r="F1156" s="274" t="str">
        <f t="shared" si="47"/>
        <v>否</v>
      </c>
      <c r="G1156" s="147" t="str">
        <f t="shared" si="48"/>
        <v>项</v>
      </c>
    </row>
    <row r="1157" ht="36" customHeight="1" spans="1:7">
      <c r="A1157" s="444" t="s">
        <v>2086</v>
      </c>
      <c r="B1157" s="302" t="s">
        <v>2087</v>
      </c>
      <c r="C1157" s="339"/>
      <c r="D1157" s="339"/>
      <c r="E1157" s="259"/>
      <c r="F1157" s="274" t="str">
        <f t="shared" si="47"/>
        <v>否</v>
      </c>
      <c r="G1157" s="147" t="str">
        <f t="shared" si="48"/>
        <v>项</v>
      </c>
    </row>
    <row r="1158" ht="36" customHeight="1" spans="1:7">
      <c r="A1158" s="444" t="s">
        <v>2088</v>
      </c>
      <c r="B1158" s="302" t="s">
        <v>2089</v>
      </c>
      <c r="C1158" s="339">
        <v>0</v>
      </c>
      <c r="D1158" s="339">
        <v>0</v>
      </c>
      <c r="E1158" s="259"/>
      <c r="F1158" s="274" t="str">
        <f t="shared" si="47"/>
        <v>否</v>
      </c>
      <c r="G1158" s="147" t="str">
        <f t="shared" si="48"/>
        <v>项</v>
      </c>
    </row>
    <row r="1159" ht="36" customHeight="1" spans="1:7">
      <c r="A1159" s="444" t="s">
        <v>2090</v>
      </c>
      <c r="B1159" s="302" t="s">
        <v>2091</v>
      </c>
      <c r="C1159" s="339">
        <v>0</v>
      </c>
      <c r="D1159" s="339">
        <v>0</v>
      </c>
      <c r="E1159" s="259"/>
      <c r="F1159" s="274" t="str">
        <f t="shared" si="47"/>
        <v>否</v>
      </c>
      <c r="G1159" s="147" t="str">
        <f t="shared" si="48"/>
        <v>项</v>
      </c>
    </row>
    <row r="1160" ht="36" customHeight="1" spans="1:7">
      <c r="A1160" s="444" t="s">
        <v>2092</v>
      </c>
      <c r="B1160" s="302" t="s">
        <v>2093</v>
      </c>
      <c r="C1160" s="339">
        <v>0</v>
      </c>
      <c r="D1160" s="339">
        <v>0</v>
      </c>
      <c r="E1160" s="259"/>
      <c r="F1160" s="274" t="str">
        <f t="shared" si="47"/>
        <v>否</v>
      </c>
      <c r="G1160" s="147" t="str">
        <f t="shared" si="48"/>
        <v>项</v>
      </c>
    </row>
    <row r="1161" ht="36" customHeight="1" spans="1:7">
      <c r="A1161" s="444" t="s">
        <v>2094</v>
      </c>
      <c r="B1161" s="302" t="s">
        <v>2095</v>
      </c>
      <c r="C1161" s="339">
        <v>0</v>
      </c>
      <c r="D1161" s="339">
        <v>0</v>
      </c>
      <c r="E1161" s="259"/>
      <c r="F1161" s="274" t="str">
        <f t="shared" si="47"/>
        <v>否</v>
      </c>
      <c r="G1161" s="147" t="str">
        <f t="shared" si="48"/>
        <v>项</v>
      </c>
    </row>
    <row r="1162" ht="36" customHeight="1" spans="1:7">
      <c r="A1162" s="444" t="s">
        <v>2096</v>
      </c>
      <c r="B1162" s="302" t="s">
        <v>2097</v>
      </c>
      <c r="C1162" s="339">
        <v>0</v>
      </c>
      <c r="D1162" s="339">
        <v>0</v>
      </c>
      <c r="E1162" s="259"/>
      <c r="F1162" s="274" t="str">
        <f t="shared" si="47"/>
        <v>否</v>
      </c>
      <c r="G1162" s="147" t="str">
        <f t="shared" si="48"/>
        <v>项</v>
      </c>
    </row>
    <row r="1163" ht="36" customHeight="1" spans="1:7">
      <c r="A1163" s="444" t="s">
        <v>2098</v>
      </c>
      <c r="B1163" s="302" t="s">
        <v>2099</v>
      </c>
      <c r="C1163" s="339">
        <v>0</v>
      </c>
      <c r="D1163" s="339">
        <v>0</v>
      </c>
      <c r="E1163" s="259"/>
      <c r="F1163" s="274" t="str">
        <f t="shared" si="47"/>
        <v>否</v>
      </c>
      <c r="G1163" s="147" t="str">
        <f t="shared" si="48"/>
        <v>项</v>
      </c>
    </row>
    <row r="1164" ht="36" customHeight="1" spans="1:7">
      <c r="A1164" s="444" t="s">
        <v>2100</v>
      </c>
      <c r="B1164" s="302" t="s">
        <v>2101</v>
      </c>
      <c r="C1164" s="339">
        <v>0</v>
      </c>
      <c r="D1164" s="339">
        <v>0</v>
      </c>
      <c r="E1164" s="259"/>
      <c r="F1164" s="274" t="str">
        <f t="shared" si="47"/>
        <v>否</v>
      </c>
      <c r="G1164" s="147" t="str">
        <f t="shared" si="48"/>
        <v>项</v>
      </c>
    </row>
    <row r="1165" ht="36" customHeight="1" spans="1:7">
      <c r="A1165" s="444" t="s">
        <v>2102</v>
      </c>
      <c r="B1165" s="302" t="s">
        <v>2103</v>
      </c>
      <c r="C1165" s="339">
        <v>0</v>
      </c>
      <c r="D1165" s="339">
        <v>0</v>
      </c>
      <c r="E1165" s="259"/>
      <c r="F1165" s="274" t="str">
        <f t="shared" si="47"/>
        <v>否</v>
      </c>
      <c r="G1165" s="147" t="str">
        <f t="shared" si="48"/>
        <v>项</v>
      </c>
    </row>
    <row r="1166" ht="36" customHeight="1" spans="1:7">
      <c r="A1166" s="444" t="s">
        <v>2104</v>
      </c>
      <c r="B1166" s="302" t="s">
        <v>2105</v>
      </c>
      <c r="C1166" s="339"/>
      <c r="D1166" s="339"/>
      <c r="E1166" s="259"/>
      <c r="F1166" s="274" t="str">
        <f t="shared" si="47"/>
        <v>否</v>
      </c>
      <c r="G1166" s="147" t="str">
        <f t="shared" si="48"/>
        <v>项</v>
      </c>
    </row>
    <row r="1167" ht="36" customHeight="1" spans="1:7">
      <c r="A1167" s="444" t="s">
        <v>2106</v>
      </c>
      <c r="B1167" s="302" t="s">
        <v>157</v>
      </c>
      <c r="C1167" s="417">
        <v>2570</v>
      </c>
      <c r="D1167" s="417">
        <v>6780</v>
      </c>
      <c r="E1167" s="259">
        <f>(D1167-C1167)/C1167</f>
        <v>1.6381</v>
      </c>
      <c r="F1167" s="274" t="str">
        <f t="shared" si="47"/>
        <v>是</v>
      </c>
      <c r="G1167" s="147" t="str">
        <f t="shared" si="48"/>
        <v>项</v>
      </c>
    </row>
    <row r="1168" ht="36" customHeight="1" spans="1:7">
      <c r="A1168" s="444" t="s">
        <v>2107</v>
      </c>
      <c r="B1168" s="302" t="s">
        <v>2108</v>
      </c>
      <c r="C1168" s="417">
        <v>300</v>
      </c>
      <c r="D1168" s="417"/>
      <c r="E1168" s="259">
        <f>(D1168-C1168)/C1168</f>
        <v>-1</v>
      </c>
      <c r="F1168" s="274" t="str">
        <f t="shared" si="47"/>
        <v>是</v>
      </c>
      <c r="G1168" s="147" t="str">
        <f t="shared" si="48"/>
        <v>项</v>
      </c>
    </row>
    <row r="1169" ht="36" customHeight="1" spans="1:7">
      <c r="A1169" s="443" t="s">
        <v>2109</v>
      </c>
      <c r="B1169" s="299" t="s">
        <v>2110</v>
      </c>
      <c r="C1169" s="336">
        <f>SUM(C1170:C1183)</f>
        <v>239</v>
      </c>
      <c r="D1169" s="336">
        <f>SUM(D1170:D1183)</f>
        <v>176</v>
      </c>
      <c r="E1169" s="259">
        <f>(D1169-C1169)/C1169</f>
        <v>-0.2636</v>
      </c>
      <c r="F1169" s="274" t="str">
        <f t="shared" si="47"/>
        <v>是</v>
      </c>
      <c r="G1169" s="147" t="str">
        <f t="shared" si="48"/>
        <v>款</v>
      </c>
    </row>
    <row r="1170" ht="36" customHeight="1" spans="1:7">
      <c r="A1170" s="444" t="s">
        <v>2111</v>
      </c>
      <c r="B1170" s="302" t="s">
        <v>139</v>
      </c>
      <c r="C1170" s="339">
        <v>0</v>
      </c>
      <c r="D1170" s="339">
        <v>0</v>
      </c>
      <c r="E1170" s="259"/>
      <c r="F1170" s="274" t="str">
        <f t="shared" si="47"/>
        <v>否</v>
      </c>
      <c r="G1170" s="147" t="str">
        <f t="shared" si="48"/>
        <v>项</v>
      </c>
    </row>
    <row r="1171" ht="36" customHeight="1" spans="1:7">
      <c r="A1171" s="444" t="s">
        <v>2112</v>
      </c>
      <c r="B1171" s="302" t="s">
        <v>141</v>
      </c>
      <c r="C1171" s="339">
        <v>0</v>
      </c>
      <c r="D1171" s="339">
        <v>0</v>
      </c>
      <c r="E1171" s="259"/>
      <c r="F1171" s="274" t="str">
        <f t="shared" si="47"/>
        <v>否</v>
      </c>
      <c r="G1171" s="147" t="str">
        <f t="shared" si="48"/>
        <v>项</v>
      </c>
    </row>
    <row r="1172" ht="36" customHeight="1" spans="1:7">
      <c r="A1172" s="444" t="s">
        <v>2113</v>
      </c>
      <c r="B1172" s="302" t="s">
        <v>143</v>
      </c>
      <c r="C1172" s="339">
        <v>0</v>
      </c>
      <c r="D1172" s="339">
        <v>0</v>
      </c>
      <c r="E1172" s="259"/>
      <c r="F1172" s="274" t="str">
        <f t="shared" si="47"/>
        <v>否</v>
      </c>
      <c r="G1172" s="147" t="str">
        <f t="shared" si="48"/>
        <v>项</v>
      </c>
    </row>
    <row r="1173" ht="36" customHeight="1" spans="1:7">
      <c r="A1173" s="444" t="s">
        <v>2114</v>
      </c>
      <c r="B1173" s="302" t="s">
        <v>2115</v>
      </c>
      <c r="C1173" s="417">
        <v>116</v>
      </c>
      <c r="D1173" s="417">
        <v>126</v>
      </c>
      <c r="E1173" s="259">
        <f>(D1173-C1173)/C1173</f>
        <v>0.0862</v>
      </c>
      <c r="F1173" s="274" t="str">
        <f t="shared" si="47"/>
        <v>是</v>
      </c>
      <c r="G1173" s="147" t="str">
        <f t="shared" si="48"/>
        <v>项</v>
      </c>
    </row>
    <row r="1174" ht="36" customHeight="1" spans="1:7">
      <c r="A1174" s="444" t="s">
        <v>2116</v>
      </c>
      <c r="B1174" s="302" t="s">
        <v>2117</v>
      </c>
      <c r="C1174" s="339"/>
      <c r="D1174" s="339"/>
      <c r="E1174" s="259"/>
      <c r="F1174" s="274" t="str">
        <f t="shared" si="47"/>
        <v>否</v>
      </c>
      <c r="G1174" s="147" t="str">
        <f t="shared" si="48"/>
        <v>项</v>
      </c>
    </row>
    <row r="1175" ht="36" customHeight="1" spans="1:7">
      <c r="A1175" s="444" t="s">
        <v>2118</v>
      </c>
      <c r="B1175" s="302" t="s">
        <v>2119</v>
      </c>
      <c r="C1175" s="339"/>
      <c r="D1175" s="339"/>
      <c r="E1175" s="259"/>
      <c r="F1175" s="274" t="str">
        <f t="shared" si="47"/>
        <v>否</v>
      </c>
      <c r="G1175" s="147" t="str">
        <f t="shared" si="48"/>
        <v>项</v>
      </c>
    </row>
    <row r="1176" ht="36" customHeight="1" spans="1:7">
      <c r="A1176" s="444" t="s">
        <v>2120</v>
      </c>
      <c r="B1176" s="302" t="s">
        <v>2121</v>
      </c>
      <c r="C1176" s="339"/>
      <c r="D1176" s="339"/>
      <c r="E1176" s="259"/>
      <c r="F1176" s="274" t="str">
        <f t="shared" si="47"/>
        <v>否</v>
      </c>
      <c r="G1176" s="147" t="str">
        <f t="shared" si="48"/>
        <v>项</v>
      </c>
    </row>
    <row r="1177" ht="36" customHeight="1" spans="1:7">
      <c r="A1177" s="444" t="s">
        <v>2122</v>
      </c>
      <c r="B1177" s="302" t="s">
        <v>2123</v>
      </c>
      <c r="C1177" s="417">
        <v>55</v>
      </c>
      <c r="D1177" s="417">
        <v>50</v>
      </c>
      <c r="E1177" s="259">
        <f>(D1177-C1177)/C1177</f>
        <v>-0.0909</v>
      </c>
      <c r="F1177" s="274" t="str">
        <f t="shared" si="47"/>
        <v>是</v>
      </c>
      <c r="G1177" s="147" t="str">
        <f t="shared" si="48"/>
        <v>项</v>
      </c>
    </row>
    <row r="1178" ht="36" customHeight="1" spans="1:7">
      <c r="A1178" s="444" t="s">
        <v>2124</v>
      </c>
      <c r="B1178" s="302" t="s">
        <v>2125</v>
      </c>
      <c r="C1178" s="339">
        <v>0</v>
      </c>
      <c r="D1178" s="339">
        <v>0</v>
      </c>
      <c r="E1178" s="259"/>
      <c r="F1178" s="274" t="str">
        <f t="shared" si="47"/>
        <v>否</v>
      </c>
      <c r="G1178" s="147" t="str">
        <f t="shared" si="48"/>
        <v>项</v>
      </c>
    </row>
    <row r="1179" ht="36" customHeight="1" spans="1:7">
      <c r="A1179" s="444" t="s">
        <v>2126</v>
      </c>
      <c r="B1179" s="302" t="s">
        <v>2127</v>
      </c>
      <c r="C1179" s="339">
        <v>0</v>
      </c>
      <c r="D1179" s="339">
        <v>0</v>
      </c>
      <c r="E1179" s="259"/>
      <c r="F1179" s="274" t="str">
        <f t="shared" si="47"/>
        <v>否</v>
      </c>
      <c r="G1179" s="147" t="str">
        <f t="shared" si="48"/>
        <v>项</v>
      </c>
    </row>
    <row r="1180" ht="36" customHeight="1" spans="1:7">
      <c r="A1180" s="444" t="s">
        <v>2128</v>
      </c>
      <c r="B1180" s="302" t="s">
        <v>2129</v>
      </c>
      <c r="C1180" s="339">
        <v>0</v>
      </c>
      <c r="D1180" s="339">
        <v>0</v>
      </c>
      <c r="E1180" s="259"/>
      <c r="F1180" s="274" t="str">
        <f t="shared" si="47"/>
        <v>否</v>
      </c>
      <c r="G1180" s="147" t="str">
        <f t="shared" si="48"/>
        <v>项</v>
      </c>
    </row>
    <row r="1181" ht="36" customHeight="1" spans="1:7">
      <c r="A1181" s="444" t="s">
        <v>2130</v>
      </c>
      <c r="B1181" s="302" t="s">
        <v>2131</v>
      </c>
      <c r="C1181" s="339">
        <v>0</v>
      </c>
      <c r="D1181" s="339">
        <v>0</v>
      </c>
      <c r="E1181" s="259"/>
      <c r="F1181" s="274" t="str">
        <f t="shared" si="47"/>
        <v>否</v>
      </c>
      <c r="G1181" s="147" t="str">
        <f t="shared" si="48"/>
        <v>项</v>
      </c>
    </row>
    <row r="1182" ht="36" customHeight="1" spans="1:7">
      <c r="A1182" s="444" t="s">
        <v>2132</v>
      </c>
      <c r="B1182" s="302" t="s">
        <v>2133</v>
      </c>
      <c r="C1182" s="339">
        <v>0</v>
      </c>
      <c r="D1182" s="339">
        <v>0</v>
      </c>
      <c r="E1182" s="259"/>
      <c r="F1182" s="274" t="str">
        <f t="shared" si="47"/>
        <v>否</v>
      </c>
      <c r="G1182" s="147" t="str">
        <f t="shared" si="48"/>
        <v>项</v>
      </c>
    </row>
    <row r="1183" ht="36" customHeight="1" spans="1:7">
      <c r="A1183" s="444" t="s">
        <v>2134</v>
      </c>
      <c r="B1183" s="302" t="s">
        <v>2135</v>
      </c>
      <c r="C1183" s="417">
        <v>68</v>
      </c>
      <c r="D1183" s="417"/>
      <c r="E1183" s="259">
        <f>(D1183-C1183)/C1183</f>
        <v>-1</v>
      </c>
      <c r="F1183" s="274" t="str">
        <f t="shared" si="47"/>
        <v>是</v>
      </c>
      <c r="G1183" s="147" t="str">
        <f t="shared" si="48"/>
        <v>项</v>
      </c>
    </row>
    <row r="1184" ht="36" customHeight="1" spans="1:7">
      <c r="A1184" s="443" t="s">
        <v>2136</v>
      </c>
      <c r="B1184" s="299" t="s">
        <v>2137</v>
      </c>
      <c r="C1184" s="336"/>
      <c r="D1184" s="336">
        <v>300</v>
      </c>
      <c r="E1184" s="259"/>
      <c r="F1184" s="274" t="str">
        <f t="shared" si="47"/>
        <v>否</v>
      </c>
      <c r="G1184" s="147" t="str">
        <f t="shared" si="48"/>
        <v>款</v>
      </c>
    </row>
    <row r="1185" ht="36" customHeight="1" spans="1:7">
      <c r="A1185" s="304">
        <v>2209999</v>
      </c>
      <c r="B1185" s="302" t="s">
        <v>2138</v>
      </c>
      <c r="C1185" s="339"/>
      <c r="D1185" s="339">
        <v>300</v>
      </c>
      <c r="E1185" s="259"/>
      <c r="F1185" s="274" t="str">
        <f t="shared" si="47"/>
        <v>否</v>
      </c>
      <c r="G1185" s="147" t="str">
        <f t="shared" si="48"/>
        <v>项</v>
      </c>
    </row>
    <row r="1186" ht="36" customHeight="1" spans="1:7">
      <c r="A1186" s="443" t="s">
        <v>105</v>
      </c>
      <c r="B1186" s="299" t="s">
        <v>106</v>
      </c>
      <c r="C1186" s="336">
        <f>SUM(C1187+C1199)</f>
        <v>22378</v>
      </c>
      <c r="D1186" s="336">
        <f>SUM(D1187+D1199+D1203)</f>
        <v>20278</v>
      </c>
      <c r="E1186" s="259">
        <f>(D1186-C1186)/C1186</f>
        <v>-0.0938</v>
      </c>
      <c r="F1186" s="274" t="str">
        <f t="shared" si="47"/>
        <v>是</v>
      </c>
      <c r="G1186" s="147" t="str">
        <f t="shared" si="48"/>
        <v>类</v>
      </c>
    </row>
    <row r="1187" ht="36" customHeight="1" spans="1:7">
      <c r="A1187" s="443" t="s">
        <v>2139</v>
      </c>
      <c r="B1187" s="299" t="s">
        <v>2140</v>
      </c>
      <c r="C1187" s="336">
        <f>SUM(C1188:C1198)</f>
        <v>3375</v>
      </c>
      <c r="D1187" s="336">
        <f>SUM(D1188:D1198)</f>
        <v>2483</v>
      </c>
      <c r="E1187" s="259">
        <f>(D1187-C1187)/C1187</f>
        <v>-0.2643</v>
      </c>
      <c r="F1187" s="274" t="str">
        <f t="shared" si="47"/>
        <v>是</v>
      </c>
      <c r="G1187" s="147" t="str">
        <f t="shared" si="48"/>
        <v>款</v>
      </c>
    </row>
    <row r="1188" ht="36" customHeight="1" spans="1:7">
      <c r="A1188" s="444" t="s">
        <v>2141</v>
      </c>
      <c r="B1188" s="302" t="s">
        <v>2142</v>
      </c>
      <c r="C1188" s="339">
        <v>0</v>
      </c>
      <c r="D1188" s="339">
        <v>0</v>
      </c>
      <c r="E1188" s="259"/>
      <c r="F1188" s="274" t="str">
        <f t="shared" si="47"/>
        <v>否</v>
      </c>
      <c r="G1188" s="147" t="str">
        <f t="shared" si="48"/>
        <v>项</v>
      </c>
    </row>
    <row r="1189" ht="36" customHeight="1" spans="1:7">
      <c r="A1189" s="444" t="s">
        <v>2143</v>
      </c>
      <c r="B1189" s="302" t="s">
        <v>2144</v>
      </c>
      <c r="C1189" s="339">
        <v>0</v>
      </c>
      <c r="D1189" s="339">
        <v>0</v>
      </c>
      <c r="E1189" s="259"/>
      <c r="F1189" s="274" t="str">
        <f t="shared" si="47"/>
        <v>否</v>
      </c>
      <c r="G1189" s="147" t="str">
        <f t="shared" si="48"/>
        <v>项</v>
      </c>
    </row>
    <row r="1190" ht="36" customHeight="1" spans="1:7">
      <c r="A1190" s="444" t="s">
        <v>2145</v>
      </c>
      <c r="B1190" s="302" t="s">
        <v>2146</v>
      </c>
      <c r="C1190" s="417"/>
      <c r="D1190" s="417"/>
      <c r="E1190" s="259"/>
      <c r="F1190" s="274" t="str">
        <f t="shared" si="47"/>
        <v>否</v>
      </c>
      <c r="G1190" s="147" t="str">
        <f t="shared" si="48"/>
        <v>项</v>
      </c>
    </row>
    <row r="1191" ht="36" customHeight="1" spans="1:7">
      <c r="A1191" s="444" t="s">
        <v>2147</v>
      </c>
      <c r="B1191" s="302" t="s">
        <v>2148</v>
      </c>
      <c r="C1191" s="339">
        <v>0</v>
      </c>
      <c r="D1191" s="339">
        <v>0</v>
      </c>
      <c r="E1191" s="259"/>
      <c r="F1191" s="274" t="str">
        <f t="shared" si="47"/>
        <v>否</v>
      </c>
      <c r="G1191" s="147" t="str">
        <f t="shared" si="48"/>
        <v>项</v>
      </c>
    </row>
    <row r="1192" ht="36" customHeight="1" spans="1:7">
      <c r="A1192" s="444" t="s">
        <v>2149</v>
      </c>
      <c r="B1192" s="302" t="s">
        <v>2150</v>
      </c>
      <c r="C1192" s="417">
        <v>170</v>
      </c>
      <c r="D1192" s="417">
        <v>840</v>
      </c>
      <c r="E1192" s="259">
        <f>(D1192-C1192)/C1192</f>
        <v>3.9412</v>
      </c>
      <c r="F1192" s="274" t="str">
        <f t="shared" si="47"/>
        <v>是</v>
      </c>
      <c r="G1192" s="147" t="str">
        <f t="shared" si="48"/>
        <v>项</v>
      </c>
    </row>
    <row r="1193" ht="36" customHeight="1" spans="1:7">
      <c r="A1193" s="444" t="s">
        <v>2151</v>
      </c>
      <c r="B1193" s="302" t="s">
        <v>2152</v>
      </c>
      <c r="C1193" s="339">
        <v>0</v>
      </c>
      <c r="D1193" s="339">
        <v>0</v>
      </c>
      <c r="E1193" s="259"/>
      <c r="F1193" s="274" t="str">
        <f t="shared" si="47"/>
        <v>否</v>
      </c>
      <c r="G1193" s="147" t="str">
        <f t="shared" si="48"/>
        <v>项</v>
      </c>
    </row>
    <row r="1194" ht="36" customHeight="1" spans="1:7">
      <c r="A1194" s="444" t="s">
        <v>2153</v>
      </c>
      <c r="B1194" s="302" t="s">
        <v>2154</v>
      </c>
      <c r="C1194" s="417"/>
      <c r="D1194" s="417">
        <v>143</v>
      </c>
      <c r="E1194" s="259"/>
      <c r="F1194" s="274" t="str">
        <f t="shared" si="47"/>
        <v>否</v>
      </c>
      <c r="G1194" s="147" t="str">
        <f t="shared" si="48"/>
        <v>项</v>
      </c>
    </row>
    <row r="1195" ht="36" customHeight="1" spans="1:7">
      <c r="A1195" s="444" t="s">
        <v>2155</v>
      </c>
      <c r="B1195" s="302" t="s">
        <v>2156</v>
      </c>
      <c r="C1195" s="417">
        <v>3205</v>
      </c>
      <c r="D1195" s="417">
        <v>1100</v>
      </c>
      <c r="E1195" s="259">
        <f>(D1195-C1195)/C1195</f>
        <v>-0.6568</v>
      </c>
      <c r="F1195" s="274" t="str">
        <f t="shared" si="47"/>
        <v>是</v>
      </c>
      <c r="G1195" s="147" t="str">
        <f t="shared" si="48"/>
        <v>项</v>
      </c>
    </row>
    <row r="1196" ht="36" customHeight="1" spans="1:7">
      <c r="A1196" s="444" t="s">
        <v>2157</v>
      </c>
      <c r="B1196" s="302" t="s">
        <v>2158</v>
      </c>
      <c r="C1196" s="339">
        <v>0</v>
      </c>
      <c r="D1196" s="339">
        <v>0</v>
      </c>
      <c r="E1196" s="259"/>
      <c r="F1196" s="274" t="str">
        <f t="shared" si="47"/>
        <v>否</v>
      </c>
      <c r="G1196" s="147" t="str">
        <f t="shared" si="48"/>
        <v>项</v>
      </c>
    </row>
    <row r="1197" ht="36" customHeight="1" spans="1:6">
      <c r="A1197" s="444">
        <v>2210110</v>
      </c>
      <c r="B1197" s="302" t="s">
        <v>2159</v>
      </c>
      <c r="C1197" s="339"/>
      <c r="D1197" s="339">
        <v>400</v>
      </c>
      <c r="E1197" s="259"/>
      <c r="F1197" s="274"/>
    </row>
    <row r="1198" ht="36" customHeight="1" spans="1:7">
      <c r="A1198" s="444" t="s">
        <v>2160</v>
      </c>
      <c r="B1198" s="302" t="s">
        <v>2161</v>
      </c>
      <c r="C1198" s="339"/>
      <c r="D1198" s="339"/>
      <c r="E1198" s="259"/>
      <c r="F1198" s="274" t="str">
        <f t="shared" ref="F1198:F1205" si="49">IF(LEN(A1198)=3,"是",IF(B1198&lt;&gt;"",IF(SUM(C1198:C1198)&lt;&gt;0,"是","否"),"是"))</f>
        <v>否</v>
      </c>
      <c r="G1198" s="147" t="str">
        <f t="shared" ref="G1198:G1205" si="50">IF(LEN(A1198)=3,"类",IF(LEN(A1198)=5,"款","项"))</f>
        <v>项</v>
      </c>
    </row>
    <row r="1199" ht="36" customHeight="1" spans="1:7">
      <c r="A1199" s="443" t="s">
        <v>2162</v>
      </c>
      <c r="B1199" s="299" t="s">
        <v>2163</v>
      </c>
      <c r="C1199" s="336">
        <f>SUM(C1200:C1202)</f>
        <v>19003</v>
      </c>
      <c r="D1199" s="336">
        <f>SUM(D1200:D1202)</f>
        <v>17765</v>
      </c>
      <c r="E1199" s="259">
        <f>(D1199-C1199)/C1199</f>
        <v>-0.0651</v>
      </c>
      <c r="F1199" s="274" t="str">
        <f t="shared" si="49"/>
        <v>是</v>
      </c>
      <c r="G1199" s="147" t="str">
        <f t="shared" si="50"/>
        <v>款</v>
      </c>
    </row>
    <row r="1200" ht="36" customHeight="1" spans="1:7">
      <c r="A1200" s="444" t="s">
        <v>2164</v>
      </c>
      <c r="B1200" s="302" t="s">
        <v>2165</v>
      </c>
      <c r="C1200" s="417">
        <v>18890</v>
      </c>
      <c r="D1200" s="417">
        <v>17389</v>
      </c>
      <c r="E1200" s="259">
        <f>(D1200-C1200)/C1200</f>
        <v>-0.0795</v>
      </c>
      <c r="F1200" s="274" t="str">
        <f t="shared" si="49"/>
        <v>是</v>
      </c>
      <c r="G1200" s="147" t="str">
        <f t="shared" si="50"/>
        <v>项</v>
      </c>
    </row>
    <row r="1201" ht="36" customHeight="1" spans="1:7">
      <c r="A1201" s="444" t="s">
        <v>2166</v>
      </c>
      <c r="B1201" s="302" t="s">
        <v>2167</v>
      </c>
      <c r="C1201" s="339">
        <v>0</v>
      </c>
      <c r="D1201" s="339">
        <v>0</v>
      </c>
      <c r="E1201" s="259"/>
      <c r="F1201" s="274" t="str">
        <f t="shared" si="49"/>
        <v>否</v>
      </c>
      <c r="G1201" s="147" t="str">
        <f t="shared" si="50"/>
        <v>项</v>
      </c>
    </row>
    <row r="1202" ht="36" customHeight="1" spans="1:7">
      <c r="A1202" s="444" t="s">
        <v>2168</v>
      </c>
      <c r="B1202" s="302" t="s">
        <v>2169</v>
      </c>
      <c r="C1202" s="417">
        <v>113</v>
      </c>
      <c r="D1202" s="417">
        <v>376</v>
      </c>
      <c r="E1202" s="259">
        <f>(D1202-C1202)/C1202</f>
        <v>2.3274</v>
      </c>
      <c r="F1202" s="274" t="str">
        <f t="shared" si="49"/>
        <v>是</v>
      </c>
      <c r="G1202" s="147" t="str">
        <f t="shared" si="50"/>
        <v>项</v>
      </c>
    </row>
    <row r="1203" ht="36" customHeight="1" spans="1:7">
      <c r="A1203" s="443" t="s">
        <v>2170</v>
      </c>
      <c r="B1203" s="299" t="s">
        <v>2171</v>
      </c>
      <c r="C1203" s="336"/>
      <c r="D1203" s="336">
        <v>30</v>
      </c>
      <c r="E1203" s="259"/>
      <c r="F1203" s="274" t="str">
        <f t="shared" si="49"/>
        <v>否</v>
      </c>
      <c r="G1203" s="147" t="str">
        <f t="shared" si="50"/>
        <v>款</v>
      </c>
    </row>
    <row r="1204" ht="36" customHeight="1" spans="1:7">
      <c r="A1204" s="444" t="s">
        <v>2172</v>
      </c>
      <c r="B1204" s="302" t="s">
        <v>2173</v>
      </c>
      <c r="C1204" s="339">
        <v>0</v>
      </c>
      <c r="D1204" s="339">
        <v>0</v>
      </c>
      <c r="E1204" s="259"/>
      <c r="F1204" s="274" t="str">
        <f t="shared" si="49"/>
        <v>否</v>
      </c>
      <c r="G1204" s="147" t="str">
        <f t="shared" si="50"/>
        <v>项</v>
      </c>
    </row>
    <row r="1205" ht="36" customHeight="1" spans="1:7">
      <c r="A1205" s="444" t="s">
        <v>2174</v>
      </c>
      <c r="B1205" s="302" t="s">
        <v>2175</v>
      </c>
      <c r="C1205" s="339"/>
      <c r="D1205" s="339"/>
      <c r="E1205" s="259"/>
      <c r="F1205" s="274" t="str">
        <f t="shared" si="49"/>
        <v>否</v>
      </c>
      <c r="G1205" s="147" t="str">
        <f t="shared" si="50"/>
        <v>项</v>
      </c>
    </row>
    <row r="1206" ht="36" customHeight="1" spans="1:7">
      <c r="A1206" s="444" t="s">
        <v>2176</v>
      </c>
      <c r="B1206" s="302" t="s">
        <v>2177</v>
      </c>
      <c r="C1206" s="339">
        <v>0</v>
      </c>
      <c r="D1206" s="339">
        <v>30</v>
      </c>
      <c r="E1206" s="259"/>
      <c r="F1206" s="274" t="str">
        <f t="shared" ref="F1206:F1269" si="51">IF(LEN(A1206)=3,"是",IF(B1206&lt;&gt;"",IF(SUM(C1206:C1206)&lt;&gt;0,"是","否"),"是"))</f>
        <v>否</v>
      </c>
      <c r="G1206" s="147" t="str">
        <f t="shared" ref="G1206:G1269" si="52">IF(LEN(A1206)=3,"类",IF(LEN(A1206)=5,"款","项"))</f>
        <v>项</v>
      </c>
    </row>
    <row r="1207" ht="36" customHeight="1" spans="1:7">
      <c r="A1207" s="443" t="s">
        <v>107</v>
      </c>
      <c r="B1207" s="299" t="s">
        <v>108</v>
      </c>
      <c r="C1207" s="336">
        <f>SUM(C1208+C1226+C1240+C1246+C1252)</f>
        <v>983</v>
      </c>
      <c r="D1207" s="336">
        <f>SUM(D1208+D1226+D1240+D1246+D1252)</f>
        <v>554</v>
      </c>
      <c r="E1207" s="259">
        <f>(D1207-C1207)/C1207</f>
        <v>-0.4364</v>
      </c>
      <c r="F1207" s="274" t="str">
        <f t="shared" si="51"/>
        <v>是</v>
      </c>
      <c r="G1207" s="147" t="str">
        <f t="shared" si="52"/>
        <v>类</v>
      </c>
    </row>
    <row r="1208" ht="36" customHeight="1" spans="1:7">
      <c r="A1208" s="443" t="s">
        <v>2178</v>
      </c>
      <c r="B1208" s="299" t="s">
        <v>2179</v>
      </c>
      <c r="C1208" s="336">
        <f>SUM(C1209:C1225)</f>
        <v>983</v>
      </c>
      <c r="D1208" s="336">
        <f>SUM(D1209:D1225)</f>
        <v>239</v>
      </c>
      <c r="E1208" s="259">
        <f>(D1208-C1208)/C1208</f>
        <v>-0.7569</v>
      </c>
      <c r="F1208" s="274" t="str">
        <f t="shared" si="51"/>
        <v>是</v>
      </c>
      <c r="G1208" s="147" t="str">
        <f t="shared" si="52"/>
        <v>款</v>
      </c>
    </row>
    <row r="1209" ht="36" customHeight="1" spans="1:7">
      <c r="A1209" s="444" t="s">
        <v>2180</v>
      </c>
      <c r="B1209" s="302" t="s">
        <v>139</v>
      </c>
      <c r="C1209" s="417">
        <v>93</v>
      </c>
      <c r="D1209" s="417">
        <v>91</v>
      </c>
      <c r="E1209" s="259">
        <f>(D1209-C1209)/C1209</f>
        <v>-0.0215</v>
      </c>
      <c r="F1209" s="274" t="str">
        <f t="shared" si="51"/>
        <v>是</v>
      </c>
      <c r="G1209" s="147" t="str">
        <f t="shared" si="52"/>
        <v>项</v>
      </c>
    </row>
    <row r="1210" ht="36" customHeight="1" spans="1:7">
      <c r="A1210" s="444" t="s">
        <v>2181</v>
      </c>
      <c r="B1210" s="302" t="s">
        <v>141</v>
      </c>
      <c r="C1210" s="339">
        <v>0</v>
      </c>
      <c r="D1210" s="339">
        <v>0</v>
      </c>
      <c r="E1210" s="259"/>
      <c r="F1210" s="274" t="str">
        <f t="shared" si="51"/>
        <v>否</v>
      </c>
      <c r="G1210" s="147" t="str">
        <f t="shared" si="52"/>
        <v>项</v>
      </c>
    </row>
    <row r="1211" ht="36" customHeight="1" spans="1:7">
      <c r="A1211" s="444" t="s">
        <v>2182</v>
      </c>
      <c r="B1211" s="302" t="s">
        <v>143</v>
      </c>
      <c r="C1211" s="339"/>
      <c r="D1211" s="339"/>
      <c r="E1211" s="259"/>
      <c r="F1211" s="274" t="str">
        <f t="shared" si="51"/>
        <v>否</v>
      </c>
      <c r="G1211" s="147" t="str">
        <f t="shared" si="52"/>
        <v>项</v>
      </c>
    </row>
    <row r="1212" ht="36" customHeight="1" spans="1:7">
      <c r="A1212" s="444" t="s">
        <v>2183</v>
      </c>
      <c r="B1212" s="302" t="s">
        <v>2184</v>
      </c>
      <c r="C1212" s="339">
        <v>0</v>
      </c>
      <c r="D1212" s="339">
        <v>0</v>
      </c>
      <c r="E1212" s="259"/>
      <c r="F1212" s="274" t="str">
        <f t="shared" si="51"/>
        <v>否</v>
      </c>
      <c r="G1212" s="147" t="str">
        <f t="shared" si="52"/>
        <v>项</v>
      </c>
    </row>
    <row r="1213" ht="36" customHeight="1" spans="1:7">
      <c r="A1213" s="444" t="s">
        <v>2185</v>
      </c>
      <c r="B1213" s="302" t="s">
        <v>2186</v>
      </c>
      <c r="C1213" s="339">
        <v>0</v>
      </c>
      <c r="D1213" s="339">
        <v>0</v>
      </c>
      <c r="E1213" s="259"/>
      <c r="F1213" s="274" t="str">
        <f t="shared" si="51"/>
        <v>否</v>
      </c>
      <c r="G1213" s="147" t="str">
        <f t="shared" si="52"/>
        <v>项</v>
      </c>
    </row>
    <row r="1214" ht="36" customHeight="1" spans="1:7">
      <c r="A1214" s="444" t="s">
        <v>2187</v>
      </c>
      <c r="B1214" s="302" t="s">
        <v>2188</v>
      </c>
      <c r="C1214" s="339"/>
      <c r="D1214" s="339"/>
      <c r="E1214" s="259"/>
      <c r="F1214" s="274" t="str">
        <f t="shared" si="51"/>
        <v>否</v>
      </c>
      <c r="G1214" s="147" t="str">
        <f t="shared" si="52"/>
        <v>项</v>
      </c>
    </row>
    <row r="1215" ht="36" customHeight="1" spans="1:7">
      <c r="A1215" s="444" t="s">
        <v>2189</v>
      </c>
      <c r="B1215" s="302" t="s">
        <v>2190</v>
      </c>
      <c r="C1215" s="339">
        <v>0</v>
      </c>
      <c r="D1215" s="339">
        <v>0</v>
      </c>
      <c r="E1215" s="259"/>
      <c r="F1215" s="274" t="str">
        <f t="shared" si="51"/>
        <v>否</v>
      </c>
      <c r="G1215" s="147" t="str">
        <f t="shared" si="52"/>
        <v>项</v>
      </c>
    </row>
    <row r="1216" ht="36" customHeight="1" spans="1:7">
      <c r="A1216" s="444" t="s">
        <v>2191</v>
      </c>
      <c r="B1216" s="302" t="s">
        <v>2192</v>
      </c>
      <c r="C1216" s="339"/>
      <c r="D1216" s="339"/>
      <c r="E1216" s="259"/>
      <c r="F1216" s="274" t="str">
        <f t="shared" si="51"/>
        <v>否</v>
      </c>
      <c r="G1216" s="147" t="str">
        <f t="shared" si="52"/>
        <v>项</v>
      </c>
    </row>
    <row r="1217" ht="36" customHeight="1" spans="1:7">
      <c r="A1217" s="444" t="s">
        <v>2193</v>
      </c>
      <c r="B1217" s="302" t="s">
        <v>2194</v>
      </c>
      <c r="C1217" s="339">
        <v>0</v>
      </c>
      <c r="D1217" s="339">
        <v>0</v>
      </c>
      <c r="E1217" s="259"/>
      <c r="F1217" s="274" t="str">
        <f t="shared" si="51"/>
        <v>否</v>
      </c>
      <c r="G1217" s="147" t="str">
        <f t="shared" si="52"/>
        <v>项</v>
      </c>
    </row>
    <row r="1218" ht="36" customHeight="1" spans="1:7">
      <c r="A1218" s="444" t="s">
        <v>2195</v>
      </c>
      <c r="B1218" s="302" t="s">
        <v>2196</v>
      </c>
      <c r="C1218" s="339">
        <v>0</v>
      </c>
      <c r="D1218" s="339">
        <v>0</v>
      </c>
      <c r="E1218" s="259"/>
      <c r="F1218" s="274" t="str">
        <f t="shared" si="51"/>
        <v>否</v>
      </c>
      <c r="G1218" s="147" t="str">
        <f t="shared" si="52"/>
        <v>项</v>
      </c>
    </row>
    <row r="1219" ht="36" customHeight="1" spans="1:7">
      <c r="A1219" s="444" t="s">
        <v>2197</v>
      </c>
      <c r="B1219" s="302" t="s">
        <v>2198</v>
      </c>
      <c r="C1219" s="417">
        <v>330</v>
      </c>
      <c r="D1219" s="417">
        <v>85</v>
      </c>
      <c r="E1219" s="259">
        <f>(D1219-C1219)/C1219</f>
        <v>-0.7424</v>
      </c>
      <c r="F1219" s="274" t="str">
        <f t="shared" si="51"/>
        <v>是</v>
      </c>
      <c r="G1219" s="147" t="str">
        <f t="shared" si="52"/>
        <v>项</v>
      </c>
    </row>
    <row r="1220" ht="36" customHeight="1" spans="1:7">
      <c r="A1220" s="444" t="s">
        <v>2199</v>
      </c>
      <c r="B1220" s="302" t="s">
        <v>2200</v>
      </c>
      <c r="C1220" s="339">
        <v>0</v>
      </c>
      <c r="D1220" s="339">
        <v>0</v>
      </c>
      <c r="E1220" s="259"/>
      <c r="F1220" s="274" t="str">
        <f t="shared" si="51"/>
        <v>否</v>
      </c>
      <c r="G1220" s="147" t="str">
        <f t="shared" si="52"/>
        <v>项</v>
      </c>
    </row>
    <row r="1221" ht="36" customHeight="1" spans="1:7">
      <c r="A1221" s="446">
        <v>2220119</v>
      </c>
      <c r="B1221" s="457" t="s">
        <v>2201</v>
      </c>
      <c r="C1221" s="339">
        <v>0</v>
      </c>
      <c r="D1221" s="339">
        <v>0</v>
      </c>
      <c r="E1221" s="259"/>
      <c r="F1221" s="274" t="str">
        <f t="shared" si="51"/>
        <v>否</v>
      </c>
      <c r="G1221" s="147" t="str">
        <f t="shared" si="52"/>
        <v>项</v>
      </c>
    </row>
    <row r="1222" ht="36" customHeight="1" spans="1:7">
      <c r="A1222" s="446">
        <v>2220120</v>
      </c>
      <c r="B1222" s="457" t="s">
        <v>2202</v>
      </c>
      <c r="C1222" s="339">
        <v>0</v>
      </c>
      <c r="D1222" s="339">
        <v>0</v>
      </c>
      <c r="E1222" s="259"/>
      <c r="F1222" s="274" t="str">
        <f t="shared" si="51"/>
        <v>否</v>
      </c>
      <c r="G1222" s="147" t="str">
        <f t="shared" si="52"/>
        <v>项</v>
      </c>
    </row>
    <row r="1223" ht="36" customHeight="1" spans="1:7">
      <c r="A1223" s="446">
        <v>2220121</v>
      </c>
      <c r="B1223" s="457" t="s">
        <v>2203</v>
      </c>
      <c r="C1223" s="339"/>
      <c r="D1223" s="339"/>
      <c r="E1223" s="259"/>
      <c r="F1223" s="274" t="str">
        <f t="shared" si="51"/>
        <v>否</v>
      </c>
      <c r="G1223" s="147" t="str">
        <f t="shared" si="52"/>
        <v>项</v>
      </c>
    </row>
    <row r="1224" ht="36" customHeight="1" spans="1:7">
      <c r="A1224" s="444" t="s">
        <v>2204</v>
      </c>
      <c r="B1224" s="302" t="s">
        <v>157</v>
      </c>
      <c r="C1224" s="417">
        <v>60</v>
      </c>
      <c r="D1224" s="417">
        <v>63</v>
      </c>
      <c r="E1224" s="259">
        <f>(D1224-C1224)/C1224</f>
        <v>0.05</v>
      </c>
      <c r="F1224" s="274" t="str">
        <f t="shared" si="51"/>
        <v>是</v>
      </c>
      <c r="G1224" s="147" t="str">
        <f t="shared" si="52"/>
        <v>项</v>
      </c>
    </row>
    <row r="1225" ht="36" customHeight="1" spans="1:7">
      <c r="A1225" s="444" t="s">
        <v>2205</v>
      </c>
      <c r="B1225" s="302" t="s">
        <v>2206</v>
      </c>
      <c r="C1225" s="417">
        <v>500</v>
      </c>
      <c r="D1225" s="417"/>
      <c r="E1225" s="259">
        <f>(D1225-C1225)/C1225</f>
        <v>-1</v>
      </c>
      <c r="F1225" s="274" t="str">
        <f t="shared" si="51"/>
        <v>是</v>
      </c>
      <c r="G1225" s="147" t="str">
        <f t="shared" si="52"/>
        <v>项</v>
      </c>
    </row>
    <row r="1226" ht="36" customHeight="1" spans="1:7">
      <c r="A1226" s="443" t="s">
        <v>2207</v>
      </c>
      <c r="B1226" s="299" t="s">
        <v>2208</v>
      </c>
      <c r="C1226" s="336"/>
      <c r="D1226" s="336"/>
      <c r="E1226" s="259"/>
      <c r="F1226" s="274" t="str">
        <f t="shared" si="51"/>
        <v>否</v>
      </c>
      <c r="G1226" s="147" t="str">
        <f t="shared" si="52"/>
        <v>款</v>
      </c>
    </row>
    <row r="1227" ht="36" customHeight="1" spans="1:7">
      <c r="A1227" s="444" t="s">
        <v>2209</v>
      </c>
      <c r="B1227" s="302" t="s">
        <v>139</v>
      </c>
      <c r="C1227" s="339">
        <v>0</v>
      </c>
      <c r="D1227" s="339">
        <v>0</v>
      </c>
      <c r="E1227" s="259"/>
      <c r="F1227" s="274" t="str">
        <f t="shared" si="51"/>
        <v>否</v>
      </c>
      <c r="G1227" s="147" t="str">
        <f t="shared" si="52"/>
        <v>项</v>
      </c>
    </row>
    <row r="1228" ht="36" customHeight="1" spans="1:7">
      <c r="A1228" s="444" t="s">
        <v>2210</v>
      </c>
      <c r="B1228" s="302" t="s">
        <v>141</v>
      </c>
      <c r="C1228" s="339">
        <v>0</v>
      </c>
      <c r="D1228" s="339">
        <v>0</v>
      </c>
      <c r="E1228" s="259"/>
      <c r="F1228" s="274" t="str">
        <f t="shared" si="51"/>
        <v>否</v>
      </c>
      <c r="G1228" s="147" t="str">
        <f t="shared" si="52"/>
        <v>项</v>
      </c>
    </row>
    <row r="1229" ht="36" customHeight="1" spans="1:7">
      <c r="A1229" s="444" t="s">
        <v>2211</v>
      </c>
      <c r="B1229" s="302" t="s">
        <v>143</v>
      </c>
      <c r="C1229" s="339">
        <v>0</v>
      </c>
      <c r="D1229" s="339">
        <v>0</v>
      </c>
      <c r="E1229" s="259"/>
      <c r="F1229" s="274" t="str">
        <f t="shared" si="51"/>
        <v>否</v>
      </c>
      <c r="G1229" s="147" t="str">
        <f t="shared" si="52"/>
        <v>项</v>
      </c>
    </row>
    <row r="1230" ht="36" customHeight="1" spans="1:7">
      <c r="A1230" s="444" t="s">
        <v>2212</v>
      </c>
      <c r="B1230" s="302" t="s">
        <v>2213</v>
      </c>
      <c r="C1230" s="339">
        <v>0</v>
      </c>
      <c r="D1230" s="339">
        <v>0</v>
      </c>
      <c r="E1230" s="259"/>
      <c r="F1230" s="274" t="str">
        <f t="shared" si="51"/>
        <v>否</v>
      </c>
      <c r="G1230" s="147" t="str">
        <f t="shared" si="52"/>
        <v>项</v>
      </c>
    </row>
    <row r="1231" ht="36" customHeight="1" spans="1:7">
      <c r="A1231" s="444" t="s">
        <v>2214</v>
      </c>
      <c r="B1231" s="302" t="s">
        <v>2215</v>
      </c>
      <c r="C1231" s="339">
        <v>0</v>
      </c>
      <c r="D1231" s="339">
        <v>0</v>
      </c>
      <c r="E1231" s="259"/>
      <c r="F1231" s="274" t="str">
        <f t="shared" si="51"/>
        <v>否</v>
      </c>
      <c r="G1231" s="147" t="str">
        <f t="shared" si="52"/>
        <v>项</v>
      </c>
    </row>
    <row r="1232" ht="36" customHeight="1" spans="1:7">
      <c r="A1232" s="444" t="s">
        <v>2216</v>
      </c>
      <c r="B1232" s="302" t="s">
        <v>2217</v>
      </c>
      <c r="C1232" s="339">
        <v>0</v>
      </c>
      <c r="D1232" s="339">
        <v>0</v>
      </c>
      <c r="E1232" s="259"/>
      <c r="F1232" s="274" t="str">
        <f t="shared" si="51"/>
        <v>否</v>
      </c>
      <c r="G1232" s="147" t="str">
        <f t="shared" si="52"/>
        <v>项</v>
      </c>
    </row>
    <row r="1233" ht="36" customHeight="1" spans="1:7">
      <c r="A1233" s="444" t="s">
        <v>2218</v>
      </c>
      <c r="B1233" s="302" t="s">
        <v>2219</v>
      </c>
      <c r="C1233" s="339">
        <v>0</v>
      </c>
      <c r="D1233" s="339">
        <v>0</v>
      </c>
      <c r="E1233" s="259"/>
      <c r="F1233" s="274" t="str">
        <f t="shared" si="51"/>
        <v>否</v>
      </c>
      <c r="G1233" s="147" t="str">
        <f t="shared" si="52"/>
        <v>项</v>
      </c>
    </row>
    <row r="1234" ht="36" customHeight="1" spans="1:7">
      <c r="A1234" s="444" t="s">
        <v>2220</v>
      </c>
      <c r="B1234" s="302" t="s">
        <v>2221</v>
      </c>
      <c r="C1234" s="339">
        <v>0</v>
      </c>
      <c r="D1234" s="339">
        <v>0</v>
      </c>
      <c r="E1234" s="259"/>
      <c r="F1234" s="274" t="str">
        <f t="shared" si="51"/>
        <v>否</v>
      </c>
      <c r="G1234" s="147" t="str">
        <f t="shared" si="52"/>
        <v>项</v>
      </c>
    </row>
    <row r="1235" ht="36" customHeight="1" spans="1:7">
      <c r="A1235" s="444" t="s">
        <v>2222</v>
      </c>
      <c r="B1235" s="302" t="s">
        <v>2223</v>
      </c>
      <c r="C1235" s="339">
        <v>0</v>
      </c>
      <c r="D1235" s="339">
        <v>0</v>
      </c>
      <c r="E1235" s="259"/>
      <c r="F1235" s="274" t="str">
        <f t="shared" si="51"/>
        <v>否</v>
      </c>
      <c r="G1235" s="147" t="str">
        <f t="shared" si="52"/>
        <v>项</v>
      </c>
    </row>
    <row r="1236" ht="36" customHeight="1" spans="1:7">
      <c r="A1236" s="444" t="s">
        <v>2224</v>
      </c>
      <c r="B1236" s="302" t="s">
        <v>2225</v>
      </c>
      <c r="C1236" s="339">
        <v>0</v>
      </c>
      <c r="D1236" s="339">
        <v>0</v>
      </c>
      <c r="E1236" s="259"/>
      <c r="F1236" s="274" t="str">
        <f t="shared" si="51"/>
        <v>否</v>
      </c>
      <c r="G1236" s="147" t="str">
        <f t="shared" si="52"/>
        <v>项</v>
      </c>
    </row>
    <row r="1237" ht="36" customHeight="1" spans="1:7">
      <c r="A1237" s="444" t="s">
        <v>2226</v>
      </c>
      <c r="B1237" s="302" t="s">
        <v>2227</v>
      </c>
      <c r="C1237" s="339">
        <v>0</v>
      </c>
      <c r="D1237" s="339">
        <v>0</v>
      </c>
      <c r="E1237" s="259"/>
      <c r="F1237" s="274" t="str">
        <f t="shared" si="51"/>
        <v>否</v>
      </c>
      <c r="G1237" s="147" t="str">
        <f t="shared" si="52"/>
        <v>项</v>
      </c>
    </row>
    <row r="1238" ht="36" customHeight="1" spans="1:7">
      <c r="A1238" s="444" t="s">
        <v>2228</v>
      </c>
      <c r="B1238" s="302" t="s">
        <v>157</v>
      </c>
      <c r="C1238" s="339"/>
      <c r="D1238" s="339"/>
      <c r="E1238" s="259"/>
      <c r="F1238" s="274" t="str">
        <f t="shared" si="51"/>
        <v>否</v>
      </c>
      <c r="G1238" s="147" t="str">
        <f t="shared" si="52"/>
        <v>项</v>
      </c>
    </row>
    <row r="1239" ht="36" customHeight="1" spans="1:7">
      <c r="A1239" s="444" t="s">
        <v>2229</v>
      </c>
      <c r="B1239" s="302" t="s">
        <v>2230</v>
      </c>
      <c r="C1239" s="339"/>
      <c r="D1239" s="339"/>
      <c r="E1239" s="259"/>
      <c r="F1239" s="274" t="str">
        <f t="shared" si="51"/>
        <v>否</v>
      </c>
      <c r="G1239" s="147" t="str">
        <f t="shared" si="52"/>
        <v>项</v>
      </c>
    </row>
    <row r="1240" ht="36" customHeight="1" spans="1:7">
      <c r="A1240" s="443" t="s">
        <v>2231</v>
      </c>
      <c r="B1240" s="299" t="s">
        <v>2232</v>
      </c>
      <c r="C1240" s="336">
        <f>SUM(C1241:C1245)</f>
        <v>0</v>
      </c>
      <c r="D1240" s="336">
        <f>SUM(D1241:D1245)</f>
        <v>0</v>
      </c>
      <c r="E1240" s="259"/>
      <c r="F1240" s="274" t="str">
        <f t="shared" si="51"/>
        <v>否</v>
      </c>
      <c r="G1240" s="147" t="str">
        <f t="shared" si="52"/>
        <v>款</v>
      </c>
    </row>
    <row r="1241" ht="36" customHeight="1" spans="1:7">
      <c r="A1241" s="444" t="s">
        <v>2233</v>
      </c>
      <c r="B1241" s="302" t="s">
        <v>2234</v>
      </c>
      <c r="C1241" s="339">
        <v>0</v>
      </c>
      <c r="D1241" s="339">
        <v>0</v>
      </c>
      <c r="E1241" s="259"/>
      <c r="F1241" s="274" t="str">
        <f t="shared" si="51"/>
        <v>否</v>
      </c>
      <c r="G1241" s="147" t="str">
        <f t="shared" si="52"/>
        <v>项</v>
      </c>
    </row>
    <row r="1242" ht="36" customHeight="1" spans="1:7">
      <c r="A1242" s="444" t="s">
        <v>2235</v>
      </c>
      <c r="B1242" s="302" t="s">
        <v>2236</v>
      </c>
      <c r="C1242" s="339">
        <v>0</v>
      </c>
      <c r="D1242" s="339">
        <v>0</v>
      </c>
      <c r="E1242" s="259"/>
      <c r="F1242" s="274" t="str">
        <f t="shared" si="51"/>
        <v>否</v>
      </c>
      <c r="G1242" s="147" t="str">
        <f t="shared" si="52"/>
        <v>项</v>
      </c>
    </row>
    <row r="1243" ht="36" customHeight="1" spans="1:7">
      <c r="A1243" s="444" t="s">
        <v>2237</v>
      </c>
      <c r="B1243" s="302" t="s">
        <v>2238</v>
      </c>
      <c r="C1243" s="339">
        <v>0</v>
      </c>
      <c r="D1243" s="339">
        <v>0</v>
      </c>
      <c r="E1243" s="259"/>
      <c r="F1243" s="274" t="str">
        <f t="shared" si="51"/>
        <v>否</v>
      </c>
      <c r="G1243" s="147" t="str">
        <f t="shared" si="52"/>
        <v>项</v>
      </c>
    </row>
    <row r="1244" ht="36" customHeight="1" spans="1:7">
      <c r="A1244" s="446">
        <v>2220305</v>
      </c>
      <c r="B1244" s="457" t="s">
        <v>2239</v>
      </c>
      <c r="C1244" s="339">
        <v>0</v>
      </c>
      <c r="D1244" s="339">
        <v>0</v>
      </c>
      <c r="E1244" s="259"/>
      <c r="F1244" s="274" t="str">
        <f t="shared" si="51"/>
        <v>否</v>
      </c>
      <c r="G1244" s="147" t="str">
        <f t="shared" si="52"/>
        <v>项</v>
      </c>
    </row>
    <row r="1245" ht="36" customHeight="1" spans="1:7">
      <c r="A1245" s="444" t="s">
        <v>2240</v>
      </c>
      <c r="B1245" s="302" t="s">
        <v>2241</v>
      </c>
      <c r="C1245" s="339">
        <v>0</v>
      </c>
      <c r="D1245" s="339">
        <v>0</v>
      </c>
      <c r="E1245" s="259"/>
      <c r="F1245" s="274" t="str">
        <f t="shared" si="51"/>
        <v>否</v>
      </c>
      <c r="G1245" s="147" t="str">
        <f t="shared" si="52"/>
        <v>项</v>
      </c>
    </row>
    <row r="1246" ht="36" customHeight="1" spans="1:7">
      <c r="A1246" s="443" t="s">
        <v>2242</v>
      </c>
      <c r="B1246" s="299" t="s">
        <v>2243</v>
      </c>
      <c r="C1246" s="336">
        <f>SUM(C1247:C1251)</f>
        <v>0</v>
      </c>
      <c r="D1246" s="336">
        <f>SUM(D1247:D1251)</f>
        <v>315</v>
      </c>
      <c r="E1246" s="259"/>
      <c r="F1246" s="274" t="str">
        <f t="shared" si="51"/>
        <v>否</v>
      </c>
      <c r="G1246" s="147" t="str">
        <f t="shared" si="52"/>
        <v>款</v>
      </c>
    </row>
    <row r="1247" ht="36" customHeight="1" spans="1:7">
      <c r="A1247" s="444" t="s">
        <v>2244</v>
      </c>
      <c r="B1247" s="302" t="s">
        <v>2245</v>
      </c>
      <c r="C1247" s="339">
        <v>0</v>
      </c>
      <c r="D1247" s="339">
        <v>0</v>
      </c>
      <c r="E1247" s="259"/>
      <c r="F1247" s="274" t="str">
        <f t="shared" si="51"/>
        <v>否</v>
      </c>
      <c r="G1247" s="147" t="str">
        <f t="shared" si="52"/>
        <v>项</v>
      </c>
    </row>
    <row r="1248" ht="36" customHeight="1" spans="1:7">
      <c r="A1248" s="444" t="s">
        <v>2246</v>
      </c>
      <c r="B1248" s="302" t="s">
        <v>2247</v>
      </c>
      <c r="C1248" s="339">
        <v>0</v>
      </c>
      <c r="D1248" s="339">
        <v>0</v>
      </c>
      <c r="E1248" s="259"/>
      <c r="F1248" s="274" t="str">
        <f t="shared" si="51"/>
        <v>否</v>
      </c>
      <c r="G1248" s="147" t="str">
        <f t="shared" si="52"/>
        <v>项</v>
      </c>
    </row>
    <row r="1249" ht="36" customHeight="1" spans="1:7">
      <c r="A1249" s="444" t="s">
        <v>2248</v>
      </c>
      <c r="B1249" s="302" t="s">
        <v>2249</v>
      </c>
      <c r="C1249" s="339">
        <v>0</v>
      </c>
      <c r="D1249" s="339">
        <v>0</v>
      </c>
      <c r="E1249" s="259"/>
      <c r="F1249" s="274" t="str">
        <f t="shared" si="51"/>
        <v>否</v>
      </c>
      <c r="G1249" s="147" t="str">
        <f t="shared" si="52"/>
        <v>项</v>
      </c>
    </row>
    <row r="1250" ht="36" customHeight="1" spans="1:7">
      <c r="A1250" s="444" t="s">
        <v>2250</v>
      </c>
      <c r="B1250" s="302" t="s">
        <v>2251</v>
      </c>
      <c r="C1250" s="339">
        <v>0</v>
      </c>
      <c r="D1250" s="339">
        <v>0</v>
      </c>
      <c r="E1250" s="259"/>
      <c r="F1250" s="274" t="str">
        <f t="shared" si="51"/>
        <v>否</v>
      </c>
      <c r="G1250" s="147" t="str">
        <f t="shared" si="52"/>
        <v>项</v>
      </c>
    </row>
    <row r="1251" ht="36" customHeight="1" spans="1:7">
      <c r="A1251" s="444" t="s">
        <v>2252</v>
      </c>
      <c r="B1251" s="302" t="s">
        <v>2253</v>
      </c>
      <c r="C1251" s="339">
        <v>0</v>
      </c>
      <c r="D1251" s="339">
        <v>315</v>
      </c>
      <c r="E1251" s="259"/>
      <c r="F1251" s="274" t="str">
        <f t="shared" si="51"/>
        <v>否</v>
      </c>
      <c r="G1251" s="147" t="str">
        <f t="shared" si="52"/>
        <v>项</v>
      </c>
    </row>
    <row r="1252" ht="36" customHeight="1" spans="1:7">
      <c r="A1252" s="443" t="s">
        <v>2254</v>
      </c>
      <c r="B1252" s="299" t="s">
        <v>2255</v>
      </c>
      <c r="C1252" s="336"/>
      <c r="D1252" s="336"/>
      <c r="E1252" s="259"/>
      <c r="F1252" s="274" t="str">
        <f t="shared" si="51"/>
        <v>否</v>
      </c>
      <c r="G1252" s="147" t="str">
        <f t="shared" si="52"/>
        <v>款</v>
      </c>
    </row>
    <row r="1253" ht="36" customHeight="1" spans="1:7">
      <c r="A1253" s="444" t="s">
        <v>2256</v>
      </c>
      <c r="B1253" s="302" t="s">
        <v>2257</v>
      </c>
      <c r="C1253" s="339">
        <v>0</v>
      </c>
      <c r="D1253" s="339">
        <v>0</v>
      </c>
      <c r="E1253" s="259"/>
      <c r="F1253" s="274" t="str">
        <f t="shared" si="51"/>
        <v>否</v>
      </c>
      <c r="G1253" s="147" t="str">
        <f t="shared" si="52"/>
        <v>项</v>
      </c>
    </row>
    <row r="1254" ht="36" customHeight="1" spans="1:7">
      <c r="A1254" s="444" t="s">
        <v>2258</v>
      </c>
      <c r="B1254" s="302" t="s">
        <v>2259</v>
      </c>
      <c r="C1254" s="339">
        <v>0</v>
      </c>
      <c r="D1254" s="339">
        <v>0</v>
      </c>
      <c r="E1254" s="259"/>
      <c r="F1254" s="274" t="str">
        <f t="shared" si="51"/>
        <v>否</v>
      </c>
      <c r="G1254" s="147" t="str">
        <f t="shared" si="52"/>
        <v>项</v>
      </c>
    </row>
    <row r="1255" ht="36" customHeight="1" spans="1:7">
      <c r="A1255" s="444" t="s">
        <v>2260</v>
      </c>
      <c r="B1255" s="302" t="s">
        <v>2261</v>
      </c>
      <c r="C1255" s="339">
        <v>0</v>
      </c>
      <c r="D1255" s="339">
        <v>0</v>
      </c>
      <c r="E1255" s="259"/>
      <c r="F1255" s="274" t="str">
        <f t="shared" si="51"/>
        <v>否</v>
      </c>
      <c r="G1255" s="147" t="str">
        <f t="shared" si="52"/>
        <v>项</v>
      </c>
    </row>
    <row r="1256" ht="36" customHeight="1" spans="1:7">
      <c r="A1256" s="444" t="s">
        <v>2262</v>
      </c>
      <c r="B1256" s="302" t="s">
        <v>2263</v>
      </c>
      <c r="C1256" s="339">
        <v>0</v>
      </c>
      <c r="D1256" s="339">
        <v>0</v>
      </c>
      <c r="E1256" s="259"/>
      <c r="F1256" s="274" t="str">
        <f t="shared" si="51"/>
        <v>否</v>
      </c>
      <c r="G1256" s="147" t="str">
        <f t="shared" si="52"/>
        <v>项</v>
      </c>
    </row>
    <row r="1257" ht="36" customHeight="1" spans="1:7">
      <c r="A1257" s="444" t="s">
        <v>2264</v>
      </c>
      <c r="B1257" s="302" t="s">
        <v>2265</v>
      </c>
      <c r="C1257" s="339">
        <v>0</v>
      </c>
      <c r="D1257" s="339">
        <v>0</v>
      </c>
      <c r="E1257" s="259"/>
      <c r="F1257" s="274" t="str">
        <f t="shared" si="51"/>
        <v>否</v>
      </c>
      <c r="G1257" s="147" t="str">
        <f t="shared" si="52"/>
        <v>项</v>
      </c>
    </row>
    <row r="1258" ht="36" customHeight="1" spans="1:7">
      <c r="A1258" s="444" t="s">
        <v>2266</v>
      </c>
      <c r="B1258" s="302" t="s">
        <v>2267</v>
      </c>
      <c r="C1258" s="339">
        <v>0</v>
      </c>
      <c r="D1258" s="339">
        <v>0</v>
      </c>
      <c r="E1258" s="259"/>
      <c r="F1258" s="274" t="str">
        <f t="shared" si="51"/>
        <v>否</v>
      </c>
      <c r="G1258" s="147" t="str">
        <f t="shared" si="52"/>
        <v>项</v>
      </c>
    </row>
    <row r="1259" ht="36" customHeight="1" spans="1:7">
      <c r="A1259" s="444" t="s">
        <v>2268</v>
      </c>
      <c r="B1259" s="302" t="s">
        <v>2269</v>
      </c>
      <c r="C1259" s="339">
        <v>0</v>
      </c>
      <c r="D1259" s="339">
        <v>0</v>
      </c>
      <c r="E1259" s="259"/>
      <c r="F1259" s="274" t="str">
        <f t="shared" si="51"/>
        <v>否</v>
      </c>
      <c r="G1259" s="147" t="str">
        <f t="shared" si="52"/>
        <v>项</v>
      </c>
    </row>
    <row r="1260" ht="36" customHeight="1" spans="1:7">
      <c r="A1260" s="444" t="s">
        <v>2270</v>
      </c>
      <c r="B1260" s="302" t="s">
        <v>2271</v>
      </c>
      <c r="C1260" s="339"/>
      <c r="D1260" s="339"/>
      <c r="E1260" s="259"/>
      <c r="F1260" s="274" t="str">
        <f t="shared" si="51"/>
        <v>否</v>
      </c>
      <c r="G1260" s="147" t="str">
        <f t="shared" si="52"/>
        <v>项</v>
      </c>
    </row>
    <row r="1261" ht="36" customHeight="1" spans="1:7">
      <c r="A1261" s="444" t="s">
        <v>2272</v>
      </c>
      <c r="B1261" s="302" t="s">
        <v>2273</v>
      </c>
      <c r="C1261" s="339"/>
      <c r="D1261" s="339"/>
      <c r="E1261" s="259"/>
      <c r="F1261" s="274" t="str">
        <f t="shared" si="51"/>
        <v>否</v>
      </c>
      <c r="G1261" s="147" t="str">
        <f t="shared" si="52"/>
        <v>项</v>
      </c>
    </row>
    <row r="1262" ht="36" customHeight="1" spans="1:7">
      <c r="A1262" s="444" t="s">
        <v>2274</v>
      </c>
      <c r="B1262" s="302" t="s">
        <v>2275</v>
      </c>
      <c r="C1262" s="339">
        <v>0</v>
      </c>
      <c r="D1262" s="339">
        <v>0</v>
      </c>
      <c r="E1262" s="259"/>
      <c r="F1262" s="274" t="str">
        <f t="shared" si="51"/>
        <v>否</v>
      </c>
      <c r="G1262" s="147" t="str">
        <f t="shared" si="52"/>
        <v>项</v>
      </c>
    </row>
    <row r="1263" ht="36" customHeight="1" spans="1:7">
      <c r="A1263" s="304">
        <v>2220511</v>
      </c>
      <c r="B1263" s="302" t="s">
        <v>2276</v>
      </c>
      <c r="C1263" s="339">
        <v>0</v>
      </c>
      <c r="D1263" s="339">
        <v>0</v>
      </c>
      <c r="E1263" s="259"/>
      <c r="F1263" s="274" t="str">
        <f t="shared" si="51"/>
        <v>否</v>
      </c>
      <c r="G1263" s="147" t="str">
        <f t="shared" si="52"/>
        <v>项</v>
      </c>
    </row>
    <row r="1264" ht="36" customHeight="1" spans="1:7">
      <c r="A1264" s="444" t="s">
        <v>2277</v>
      </c>
      <c r="B1264" s="302" t="s">
        <v>2278</v>
      </c>
      <c r="C1264" s="339">
        <v>0</v>
      </c>
      <c r="D1264" s="339">
        <v>0</v>
      </c>
      <c r="E1264" s="259"/>
      <c r="F1264" s="274" t="str">
        <f t="shared" si="51"/>
        <v>否</v>
      </c>
      <c r="G1264" s="147" t="str">
        <f t="shared" si="52"/>
        <v>项</v>
      </c>
    </row>
    <row r="1265" ht="36" customHeight="1" spans="1:7">
      <c r="A1265" s="443" t="s">
        <v>109</v>
      </c>
      <c r="B1265" s="299" t="s">
        <v>110</v>
      </c>
      <c r="C1265" s="336">
        <f>SUM(C1266+C1278+C1285+C1291+C1299+C1312+C1316+C1322)</f>
        <v>7576</v>
      </c>
      <c r="D1265" s="336">
        <f>SUM(D1266+D1278+D1285+D1291+D1299+D1312+D1316+D1322)</f>
        <v>7541</v>
      </c>
      <c r="E1265" s="259">
        <f>(D1265-C1265)/C1265</f>
        <v>-0.0046</v>
      </c>
      <c r="F1265" s="274" t="str">
        <f t="shared" si="51"/>
        <v>是</v>
      </c>
      <c r="G1265" s="147" t="str">
        <f t="shared" si="52"/>
        <v>类</v>
      </c>
    </row>
    <row r="1266" ht="36" customHeight="1" spans="1:7">
      <c r="A1266" s="443" t="s">
        <v>2279</v>
      </c>
      <c r="B1266" s="299" t="s">
        <v>2280</v>
      </c>
      <c r="C1266" s="336">
        <f>SUM(C1267:C1277)</f>
        <v>1678</v>
      </c>
      <c r="D1266" s="336">
        <f>SUM(D1267:D1277)</f>
        <v>837</v>
      </c>
      <c r="E1266" s="259">
        <f>(D1266-C1266)/C1266</f>
        <v>-0.5012</v>
      </c>
      <c r="F1266" s="274" t="str">
        <f t="shared" si="51"/>
        <v>是</v>
      </c>
      <c r="G1266" s="147" t="str">
        <f t="shared" si="52"/>
        <v>款</v>
      </c>
    </row>
    <row r="1267" ht="36" customHeight="1" spans="1:7">
      <c r="A1267" s="444" t="s">
        <v>2281</v>
      </c>
      <c r="B1267" s="302" t="s">
        <v>139</v>
      </c>
      <c r="C1267" s="417">
        <v>651</v>
      </c>
      <c r="D1267" s="417">
        <v>702</v>
      </c>
      <c r="E1267" s="259">
        <f>(D1267-C1267)/C1267</f>
        <v>0.0783</v>
      </c>
      <c r="F1267" s="274" t="str">
        <f t="shared" si="51"/>
        <v>是</v>
      </c>
      <c r="G1267" s="147" t="str">
        <f t="shared" si="52"/>
        <v>项</v>
      </c>
    </row>
    <row r="1268" ht="36" customHeight="1" spans="1:7">
      <c r="A1268" s="444" t="s">
        <v>2282</v>
      </c>
      <c r="B1268" s="302" t="s">
        <v>141</v>
      </c>
      <c r="C1268" s="339">
        <v>0</v>
      </c>
      <c r="D1268" s="339">
        <v>0</v>
      </c>
      <c r="E1268" s="259"/>
      <c r="F1268" s="274" t="str">
        <f t="shared" si="51"/>
        <v>否</v>
      </c>
      <c r="G1268" s="147" t="str">
        <f t="shared" si="52"/>
        <v>项</v>
      </c>
    </row>
    <row r="1269" ht="36" customHeight="1" spans="1:7">
      <c r="A1269" s="444" t="s">
        <v>2283</v>
      </c>
      <c r="B1269" s="302" t="s">
        <v>143</v>
      </c>
      <c r="C1269" s="339">
        <v>0</v>
      </c>
      <c r="D1269" s="339">
        <v>0</v>
      </c>
      <c r="E1269" s="259"/>
      <c r="F1269" s="274" t="str">
        <f t="shared" si="51"/>
        <v>否</v>
      </c>
      <c r="G1269" s="147" t="str">
        <f t="shared" si="52"/>
        <v>项</v>
      </c>
    </row>
    <row r="1270" ht="36" customHeight="1" spans="1:7">
      <c r="A1270" s="444" t="s">
        <v>2284</v>
      </c>
      <c r="B1270" s="302" t="s">
        <v>2285</v>
      </c>
      <c r="C1270" s="339">
        <v>0</v>
      </c>
      <c r="D1270" s="339">
        <v>0</v>
      </c>
      <c r="E1270" s="259"/>
      <c r="F1270" s="274" t="str">
        <f t="shared" ref="F1270:F1282" si="53">IF(LEN(A1270)=3,"是",IF(B1270&lt;&gt;"",IF(SUM(C1270:C1270)&lt;&gt;0,"是","否"),"是"))</f>
        <v>否</v>
      </c>
      <c r="G1270" s="147" t="str">
        <f t="shared" ref="G1270:G1282" si="54">IF(LEN(A1270)=3,"类",IF(LEN(A1270)=5,"款","项"))</f>
        <v>项</v>
      </c>
    </row>
    <row r="1271" ht="36" customHeight="1" spans="1:7">
      <c r="A1271" s="444" t="s">
        <v>2286</v>
      </c>
      <c r="B1271" s="302" t="s">
        <v>2287</v>
      </c>
      <c r="C1271" s="339">
        <v>0</v>
      </c>
      <c r="D1271" s="339">
        <v>0</v>
      </c>
      <c r="E1271" s="259"/>
      <c r="F1271" s="274" t="str">
        <f t="shared" si="53"/>
        <v>否</v>
      </c>
      <c r="G1271" s="147" t="str">
        <f t="shared" si="54"/>
        <v>项</v>
      </c>
    </row>
    <row r="1272" ht="36" customHeight="1" spans="1:7">
      <c r="A1272" s="444" t="s">
        <v>2288</v>
      </c>
      <c r="B1272" s="302" t="s">
        <v>2289</v>
      </c>
      <c r="C1272" s="417">
        <v>178</v>
      </c>
      <c r="D1272" s="417"/>
      <c r="E1272" s="259">
        <f>(D1272-C1272)/C1272</f>
        <v>-1</v>
      </c>
      <c r="F1272" s="274" t="str">
        <f t="shared" si="53"/>
        <v>是</v>
      </c>
      <c r="G1272" s="147" t="str">
        <f t="shared" si="54"/>
        <v>项</v>
      </c>
    </row>
    <row r="1273" ht="36" customHeight="1" spans="1:7">
      <c r="A1273" s="444" t="s">
        <v>2290</v>
      </c>
      <c r="B1273" s="302" t="s">
        <v>2291</v>
      </c>
      <c r="C1273" s="339">
        <v>0</v>
      </c>
      <c r="D1273" s="339">
        <v>0</v>
      </c>
      <c r="E1273" s="259"/>
      <c r="F1273" s="274" t="str">
        <f t="shared" si="53"/>
        <v>否</v>
      </c>
      <c r="G1273" s="147" t="str">
        <f t="shared" si="54"/>
        <v>项</v>
      </c>
    </row>
    <row r="1274" ht="36" customHeight="1" spans="1:7">
      <c r="A1274" s="444" t="s">
        <v>2292</v>
      </c>
      <c r="B1274" s="302" t="s">
        <v>2293</v>
      </c>
      <c r="C1274" s="339">
        <v>0</v>
      </c>
      <c r="D1274" s="339">
        <v>0</v>
      </c>
      <c r="E1274" s="259"/>
      <c r="F1274" s="274" t="str">
        <f t="shared" si="53"/>
        <v>否</v>
      </c>
      <c r="G1274" s="147" t="str">
        <f t="shared" si="54"/>
        <v>项</v>
      </c>
    </row>
    <row r="1275" ht="36" customHeight="1" spans="1:7">
      <c r="A1275" s="444" t="s">
        <v>2294</v>
      </c>
      <c r="B1275" s="302" t="s">
        <v>2295</v>
      </c>
      <c r="C1275" s="339"/>
      <c r="D1275" s="339">
        <v>135</v>
      </c>
      <c r="E1275" s="259"/>
      <c r="F1275" s="274" t="str">
        <f t="shared" si="53"/>
        <v>否</v>
      </c>
      <c r="G1275" s="147" t="str">
        <f t="shared" si="54"/>
        <v>项</v>
      </c>
    </row>
    <row r="1276" ht="36" customHeight="1" spans="1:7">
      <c r="A1276" s="444" t="s">
        <v>2296</v>
      </c>
      <c r="B1276" s="302" t="s">
        <v>157</v>
      </c>
      <c r="C1276" s="417">
        <v>749</v>
      </c>
      <c r="D1276" s="417"/>
      <c r="E1276" s="259">
        <f>(D1276-C1276)/C1276</f>
        <v>-1</v>
      </c>
      <c r="F1276" s="274" t="str">
        <f t="shared" si="53"/>
        <v>是</v>
      </c>
      <c r="G1276" s="147" t="str">
        <f t="shared" si="54"/>
        <v>项</v>
      </c>
    </row>
    <row r="1277" ht="36" customHeight="1" spans="1:7">
      <c r="A1277" s="444" t="s">
        <v>2297</v>
      </c>
      <c r="B1277" s="302" t="s">
        <v>2298</v>
      </c>
      <c r="C1277" s="417">
        <v>100</v>
      </c>
      <c r="D1277" s="417"/>
      <c r="E1277" s="259">
        <f>(D1277-C1277)/C1277</f>
        <v>-1</v>
      </c>
      <c r="F1277" s="274" t="str">
        <f t="shared" si="53"/>
        <v>是</v>
      </c>
      <c r="G1277" s="147" t="str">
        <f t="shared" si="54"/>
        <v>项</v>
      </c>
    </row>
    <row r="1278" ht="36" customHeight="1" spans="1:7">
      <c r="A1278" s="443" t="s">
        <v>2299</v>
      </c>
      <c r="B1278" s="299" t="s">
        <v>2300</v>
      </c>
      <c r="C1278" s="336">
        <f>SUM(C1279:C1284)</f>
        <v>1109</v>
      </c>
      <c r="D1278" s="336">
        <f>SUM(D1279:D1284)</f>
        <v>983</v>
      </c>
      <c r="E1278" s="259">
        <f>(D1278-C1278)/C1278</f>
        <v>-0.1136</v>
      </c>
      <c r="F1278" s="274" t="str">
        <f t="shared" si="53"/>
        <v>是</v>
      </c>
      <c r="G1278" s="147" t="str">
        <f t="shared" si="54"/>
        <v>款</v>
      </c>
    </row>
    <row r="1279" ht="36" customHeight="1" spans="1:7">
      <c r="A1279" s="444" t="s">
        <v>2301</v>
      </c>
      <c r="B1279" s="302" t="s">
        <v>139</v>
      </c>
      <c r="C1279" s="417">
        <v>92</v>
      </c>
      <c r="D1279" s="417">
        <v>110</v>
      </c>
      <c r="E1279" s="259">
        <f>(D1279-C1279)/C1279</f>
        <v>0.1957</v>
      </c>
      <c r="F1279" s="274" t="str">
        <f t="shared" si="53"/>
        <v>是</v>
      </c>
      <c r="G1279" s="147" t="str">
        <f t="shared" si="54"/>
        <v>项</v>
      </c>
    </row>
    <row r="1280" ht="36" customHeight="1" spans="1:7">
      <c r="A1280" s="444" t="s">
        <v>2302</v>
      </c>
      <c r="B1280" s="302" t="s">
        <v>141</v>
      </c>
      <c r="C1280" s="339">
        <v>0</v>
      </c>
      <c r="D1280" s="339">
        <v>0</v>
      </c>
      <c r="E1280" s="259"/>
      <c r="F1280" s="274" t="str">
        <f t="shared" si="53"/>
        <v>否</v>
      </c>
      <c r="G1280" s="147" t="str">
        <f t="shared" si="54"/>
        <v>项</v>
      </c>
    </row>
    <row r="1281" ht="36" customHeight="1" spans="1:7">
      <c r="A1281" s="444" t="s">
        <v>2303</v>
      </c>
      <c r="B1281" s="302" t="s">
        <v>143</v>
      </c>
      <c r="C1281" s="339">
        <v>0</v>
      </c>
      <c r="D1281" s="339">
        <v>0</v>
      </c>
      <c r="E1281" s="259"/>
      <c r="F1281" s="274" t="str">
        <f t="shared" si="53"/>
        <v>否</v>
      </c>
      <c r="G1281" s="147" t="str">
        <f t="shared" si="54"/>
        <v>项</v>
      </c>
    </row>
    <row r="1282" ht="36" customHeight="1" spans="1:7">
      <c r="A1282" s="444" t="s">
        <v>2304</v>
      </c>
      <c r="B1282" s="302" t="s">
        <v>2305</v>
      </c>
      <c r="C1282" s="417">
        <v>1017</v>
      </c>
      <c r="D1282" s="417">
        <v>844</v>
      </c>
      <c r="E1282" s="259">
        <f>(D1282-C1282)/C1282</f>
        <v>-0.1701</v>
      </c>
      <c r="F1282" s="274" t="str">
        <f t="shared" si="53"/>
        <v>是</v>
      </c>
      <c r="G1282" s="147" t="str">
        <f t="shared" si="54"/>
        <v>项</v>
      </c>
    </row>
    <row r="1283" ht="36" customHeight="1" spans="1:6">
      <c r="A1283" s="444">
        <v>2240250</v>
      </c>
      <c r="B1283" s="302" t="s">
        <v>157</v>
      </c>
      <c r="C1283" s="417"/>
      <c r="D1283" s="417">
        <v>29</v>
      </c>
      <c r="E1283" s="259"/>
      <c r="F1283" s="274"/>
    </row>
    <row r="1284" ht="36" customHeight="1" spans="1:7">
      <c r="A1284" s="444" t="s">
        <v>2306</v>
      </c>
      <c r="B1284" s="302" t="s">
        <v>2307</v>
      </c>
      <c r="C1284" s="339">
        <v>0</v>
      </c>
      <c r="D1284" s="339">
        <v>0</v>
      </c>
      <c r="E1284" s="259"/>
      <c r="F1284" s="274" t="str">
        <f t="shared" ref="F1284:F1330" si="55">IF(LEN(A1284)=3,"是",IF(B1284&lt;&gt;"",IF(SUM(C1284:C1284)&lt;&gt;0,"是","否"),"是"))</f>
        <v>否</v>
      </c>
      <c r="G1284" s="147" t="str">
        <f t="shared" ref="G1284:G1330" si="56">IF(LEN(A1284)=3,"类",IF(LEN(A1284)=5,"款","项"))</f>
        <v>项</v>
      </c>
    </row>
    <row r="1285" ht="36" customHeight="1" spans="1:7">
      <c r="A1285" s="443" t="s">
        <v>2308</v>
      </c>
      <c r="B1285" s="299" t="s">
        <v>2309</v>
      </c>
      <c r="C1285" s="336"/>
      <c r="D1285" s="336"/>
      <c r="E1285" s="259"/>
      <c r="F1285" s="274" t="str">
        <f t="shared" si="55"/>
        <v>否</v>
      </c>
      <c r="G1285" s="147" t="str">
        <f t="shared" si="56"/>
        <v>款</v>
      </c>
    </row>
    <row r="1286" ht="36" customHeight="1" spans="1:7">
      <c r="A1286" s="444" t="s">
        <v>2310</v>
      </c>
      <c r="B1286" s="302" t="s">
        <v>139</v>
      </c>
      <c r="C1286" s="339"/>
      <c r="D1286" s="339"/>
      <c r="E1286" s="259"/>
      <c r="F1286" s="274" t="str">
        <f t="shared" si="55"/>
        <v>否</v>
      </c>
      <c r="G1286" s="147" t="str">
        <f t="shared" si="56"/>
        <v>项</v>
      </c>
    </row>
    <row r="1287" ht="36" customHeight="1" spans="1:7">
      <c r="A1287" s="444" t="s">
        <v>2311</v>
      </c>
      <c r="B1287" s="302" t="s">
        <v>141</v>
      </c>
      <c r="C1287" s="339">
        <v>0</v>
      </c>
      <c r="D1287" s="339">
        <v>0</v>
      </c>
      <c r="E1287" s="259"/>
      <c r="F1287" s="274" t="str">
        <f t="shared" si="55"/>
        <v>否</v>
      </c>
      <c r="G1287" s="147" t="str">
        <f t="shared" si="56"/>
        <v>项</v>
      </c>
    </row>
    <row r="1288" ht="36" customHeight="1" spans="1:7">
      <c r="A1288" s="444" t="s">
        <v>2312</v>
      </c>
      <c r="B1288" s="302" t="s">
        <v>143</v>
      </c>
      <c r="C1288" s="339">
        <v>0</v>
      </c>
      <c r="D1288" s="339">
        <v>0</v>
      </c>
      <c r="E1288" s="259"/>
      <c r="F1288" s="274" t="str">
        <f t="shared" si="55"/>
        <v>否</v>
      </c>
      <c r="G1288" s="147" t="str">
        <f t="shared" si="56"/>
        <v>项</v>
      </c>
    </row>
    <row r="1289" ht="36" customHeight="1" spans="1:7">
      <c r="A1289" s="444" t="s">
        <v>2313</v>
      </c>
      <c r="B1289" s="302" t="s">
        <v>2314</v>
      </c>
      <c r="C1289" s="339"/>
      <c r="D1289" s="339"/>
      <c r="E1289" s="259"/>
      <c r="F1289" s="274" t="str">
        <f t="shared" si="55"/>
        <v>否</v>
      </c>
      <c r="G1289" s="147" t="str">
        <f t="shared" si="56"/>
        <v>项</v>
      </c>
    </row>
    <row r="1290" ht="36" customHeight="1" spans="1:7">
      <c r="A1290" s="444" t="s">
        <v>2315</v>
      </c>
      <c r="B1290" s="302" t="s">
        <v>2316</v>
      </c>
      <c r="C1290" s="339"/>
      <c r="D1290" s="339"/>
      <c r="E1290" s="259"/>
      <c r="F1290" s="274" t="str">
        <f t="shared" si="55"/>
        <v>否</v>
      </c>
      <c r="G1290" s="147" t="str">
        <f t="shared" si="56"/>
        <v>项</v>
      </c>
    </row>
    <row r="1291" ht="36" customHeight="1" spans="1:7">
      <c r="A1291" s="443" t="s">
        <v>2317</v>
      </c>
      <c r="B1291" s="299" t="s">
        <v>2318</v>
      </c>
      <c r="C1291" s="336">
        <f>SUM(C1292:C1298)</f>
        <v>0</v>
      </c>
      <c r="D1291" s="336">
        <f>SUM(D1292:D1298)</f>
        <v>2000</v>
      </c>
      <c r="E1291" s="259"/>
      <c r="F1291" s="274" t="str">
        <f t="shared" si="55"/>
        <v>否</v>
      </c>
      <c r="G1291" s="147" t="str">
        <f t="shared" si="56"/>
        <v>款</v>
      </c>
    </row>
    <row r="1292" ht="36" customHeight="1" spans="1:7">
      <c r="A1292" s="444" t="s">
        <v>2319</v>
      </c>
      <c r="B1292" s="302" t="s">
        <v>139</v>
      </c>
      <c r="C1292" s="339">
        <v>0</v>
      </c>
      <c r="D1292" s="339">
        <v>0</v>
      </c>
      <c r="E1292" s="259"/>
      <c r="F1292" s="274" t="str">
        <f t="shared" si="55"/>
        <v>否</v>
      </c>
      <c r="G1292" s="147" t="str">
        <f t="shared" si="56"/>
        <v>项</v>
      </c>
    </row>
    <row r="1293" ht="36" customHeight="1" spans="1:7">
      <c r="A1293" s="444" t="s">
        <v>2320</v>
      </c>
      <c r="B1293" s="302" t="s">
        <v>141</v>
      </c>
      <c r="C1293" s="339">
        <v>0</v>
      </c>
      <c r="D1293" s="339">
        <v>0</v>
      </c>
      <c r="E1293" s="259"/>
      <c r="F1293" s="274" t="str">
        <f t="shared" si="55"/>
        <v>否</v>
      </c>
      <c r="G1293" s="147" t="str">
        <f t="shared" si="56"/>
        <v>项</v>
      </c>
    </row>
    <row r="1294" ht="36" customHeight="1" spans="1:7">
      <c r="A1294" s="444" t="s">
        <v>2321</v>
      </c>
      <c r="B1294" s="302" t="s">
        <v>143</v>
      </c>
      <c r="C1294" s="339">
        <v>0</v>
      </c>
      <c r="D1294" s="339">
        <v>0</v>
      </c>
      <c r="E1294" s="259"/>
      <c r="F1294" s="274" t="str">
        <f t="shared" si="55"/>
        <v>否</v>
      </c>
      <c r="G1294" s="147" t="str">
        <f t="shared" si="56"/>
        <v>项</v>
      </c>
    </row>
    <row r="1295" ht="36" customHeight="1" spans="1:7">
      <c r="A1295" s="444" t="s">
        <v>2322</v>
      </c>
      <c r="B1295" s="302" t="s">
        <v>2323</v>
      </c>
      <c r="C1295" s="339"/>
      <c r="D1295" s="339"/>
      <c r="E1295" s="259"/>
      <c r="F1295" s="274" t="str">
        <f t="shared" si="55"/>
        <v>否</v>
      </c>
      <c r="G1295" s="147" t="str">
        <f t="shared" si="56"/>
        <v>项</v>
      </c>
    </row>
    <row r="1296" ht="36" customHeight="1" spans="1:7">
      <c r="A1296" s="444" t="s">
        <v>2324</v>
      </c>
      <c r="B1296" s="302" t="s">
        <v>2325</v>
      </c>
      <c r="C1296" s="339"/>
      <c r="D1296" s="339"/>
      <c r="E1296" s="259"/>
      <c r="F1296" s="274" t="str">
        <f t="shared" si="55"/>
        <v>否</v>
      </c>
      <c r="G1296" s="147" t="str">
        <f t="shared" si="56"/>
        <v>项</v>
      </c>
    </row>
    <row r="1297" ht="36" customHeight="1" spans="1:7">
      <c r="A1297" s="444" t="s">
        <v>2326</v>
      </c>
      <c r="B1297" s="302" t="s">
        <v>157</v>
      </c>
      <c r="C1297" s="339"/>
      <c r="D1297" s="339"/>
      <c r="E1297" s="259"/>
      <c r="F1297" s="274" t="str">
        <f t="shared" si="55"/>
        <v>否</v>
      </c>
      <c r="G1297" s="147" t="str">
        <f t="shared" si="56"/>
        <v>项</v>
      </c>
    </row>
    <row r="1298" ht="36" customHeight="1" spans="1:7">
      <c r="A1298" s="444" t="s">
        <v>2327</v>
      </c>
      <c r="B1298" s="302" t="s">
        <v>2328</v>
      </c>
      <c r="C1298" s="417"/>
      <c r="D1298" s="417">
        <v>2000</v>
      </c>
      <c r="E1298" s="259"/>
      <c r="F1298" s="274" t="str">
        <f t="shared" si="55"/>
        <v>否</v>
      </c>
      <c r="G1298" s="147" t="str">
        <f t="shared" si="56"/>
        <v>项</v>
      </c>
    </row>
    <row r="1299" ht="36" customHeight="1" spans="1:7">
      <c r="A1299" s="443" t="s">
        <v>2329</v>
      </c>
      <c r="B1299" s="299" t="s">
        <v>2330</v>
      </c>
      <c r="C1299" s="336">
        <f>SUM(C1300:C1311)</f>
        <v>134</v>
      </c>
      <c r="D1299" s="336">
        <f>SUM(D1300:D1311)</f>
        <v>106</v>
      </c>
      <c r="E1299" s="259">
        <f>(D1299-C1299)/C1299</f>
        <v>-0.209</v>
      </c>
      <c r="F1299" s="274" t="str">
        <f t="shared" si="55"/>
        <v>是</v>
      </c>
      <c r="G1299" s="147" t="str">
        <f t="shared" si="56"/>
        <v>款</v>
      </c>
    </row>
    <row r="1300" ht="36" customHeight="1" spans="1:7">
      <c r="A1300" s="444" t="s">
        <v>2331</v>
      </c>
      <c r="B1300" s="302" t="s">
        <v>139</v>
      </c>
      <c r="C1300" s="417">
        <v>134</v>
      </c>
      <c r="D1300" s="417">
        <v>106</v>
      </c>
      <c r="E1300" s="259">
        <f>(D1300-C1300)/C1300</f>
        <v>-0.209</v>
      </c>
      <c r="F1300" s="274" t="str">
        <f t="shared" si="55"/>
        <v>是</v>
      </c>
      <c r="G1300" s="147" t="str">
        <f t="shared" si="56"/>
        <v>项</v>
      </c>
    </row>
    <row r="1301" ht="36" customHeight="1" spans="1:7">
      <c r="A1301" s="444" t="s">
        <v>2332</v>
      </c>
      <c r="B1301" s="302" t="s">
        <v>141</v>
      </c>
      <c r="C1301" s="339">
        <v>0</v>
      </c>
      <c r="D1301" s="339">
        <v>0</v>
      </c>
      <c r="E1301" s="259"/>
      <c r="F1301" s="274" t="str">
        <f t="shared" si="55"/>
        <v>否</v>
      </c>
      <c r="G1301" s="147" t="str">
        <f t="shared" si="56"/>
        <v>项</v>
      </c>
    </row>
    <row r="1302" ht="36" customHeight="1" spans="1:7">
      <c r="A1302" s="444" t="s">
        <v>2333</v>
      </c>
      <c r="B1302" s="302" t="s">
        <v>143</v>
      </c>
      <c r="C1302" s="339">
        <v>0</v>
      </c>
      <c r="D1302" s="339">
        <v>0</v>
      </c>
      <c r="E1302" s="259"/>
      <c r="F1302" s="274" t="str">
        <f t="shared" si="55"/>
        <v>否</v>
      </c>
      <c r="G1302" s="147" t="str">
        <f t="shared" si="56"/>
        <v>项</v>
      </c>
    </row>
    <row r="1303" ht="36" customHeight="1" spans="1:7">
      <c r="A1303" s="444" t="s">
        <v>2334</v>
      </c>
      <c r="B1303" s="302" t="s">
        <v>2335</v>
      </c>
      <c r="C1303" s="339"/>
      <c r="D1303" s="339"/>
      <c r="E1303" s="259"/>
      <c r="F1303" s="274" t="str">
        <f t="shared" si="55"/>
        <v>否</v>
      </c>
      <c r="G1303" s="147" t="str">
        <f t="shared" si="56"/>
        <v>项</v>
      </c>
    </row>
    <row r="1304" ht="36" customHeight="1" spans="1:7">
      <c r="A1304" s="444" t="s">
        <v>2336</v>
      </c>
      <c r="B1304" s="302" t="s">
        <v>2337</v>
      </c>
      <c r="C1304" s="339"/>
      <c r="D1304" s="339"/>
      <c r="E1304" s="259"/>
      <c r="F1304" s="274" t="str">
        <f t="shared" si="55"/>
        <v>否</v>
      </c>
      <c r="G1304" s="147" t="str">
        <f t="shared" si="56"/>
        <v>项</v>
      </c>
    </row>
    <row r="1305" ht="36" customHeight="1" spans="1:7">
      <c r="A1305" s="444" t="s">
        <v>2338</v>
      </c>
      <c r="B1305" s="302" t="s">
        <v>2339</v>
      </c>
      <c r="C1305" s="339"/>
      <c r="D1305" s="339"/>
      <c r="E1305" s="259"/>
      <c r="F1305" s="274" t="str">
        <f t="shared" si="55"/>
        <v>否</v>
      </c>
      <c r="G1305" s="147" t="str">
        <f t="shared" si="56"/>
        <v>项</v>
      </c>
    </row>
    <row r="1306" ht="36" customHeight="1" spans="1:7">
      <c r="A1306" s="444" t="s">
        <v>2340</v>
      </c>
      <c r="B1306" s="302" t="s">
        <v>2341</v>
      </c>
      <c r="C1306" s="339">
        <v>0</v>
      </c>
      <c r="D1306" s="339">
        <v>0</v>
      </c>
      <c r="E1306" s="259"/>
      <c r="F1306" s="274" t="str">
        <f t="shared" si="55"/>
        <v>否</v>
      </c>
      <c r="G1306" s="147" t="str">
        <f t="shared" si="56"/>
        <v>项</v>
      </c>
    </row>
    <row r="1307" ht="36" customHeight="1" spans="1:7">
      <c r="A1307" s="444" t="s">
        <v>2342</v>
      </c>
      <c r="B1307" s="302" t="s">
        <v>2343</v>
      </c>
      <c r="C1307" s="339">
        <v>0</v>
      </c>
      <c r="D1307" s="339">
        <v>0</v>
      </c>
      <c r="E1307" s="259"/>
      <c r="F1307" s="274" t="str">
        <f t="shared" si="55"/>
        <v>否</v>
      </c>
      <c r="G1307" s="147" t="str">
        <f t="shared" si="56"/>
        <v>项</v>
      </c>
    </row>
    <row r="1308" ht="36" customHeight="1" spans="1:7">
      <c r="A1308" s="444" t="s">
        <v>2344</v>
      </c>
      <c r="B1308" s="302" t="s">
        <v>2345</v>
      </c>
      <c r="C1308" s="339">
        <v>0</v>
      </c>
      <c r="D1308" s="339">
        <v>0</v>
      </c>
      <c r="E1308" s="259"/>
      <c r="F1308" s="274" t="str">
        <f t="shared" si="55"/>
        <v>否</v>
      </c>
      <c r="G1308" s="147" t="str">
        <f t="shared" si="56"/>
        <v>项</v>
      </c>
    </row>
    <row r="1309" ht="36" customHeight="1" spans="1:7">
      <c r="A1309" s="444" t="s">
        <v>2346</v>
      </c>
      <c r="B1309" s="302" t="s">
        <v>2347</v>
      </c>
      <c r="C1309" s="339">
        <v>0</v>
      </c>
      <c r="D1309" s="339">
        <v>0</v>
      </c>
      <c r="E1309" s="259"/>
      <c r="F1309" s="274" t="str">
        <f t="shared" si="55"/>
        <v>否</v>
      </c>
      <c r="G1309" s="147" t="str">
        <f t="shared" si="56"/>
        <v>项</v>
      </c>
    </row>
    <row r="1310" ht="36" customHeight="1" spans="1:7">
      <c r="A1310" s="444" t="s">
        <v>2348</v>
      </c>
      <c r="B1310" s="302" t="s">
        <v>2349</v>
      </c>
      <c r="C1310" s="339"/>
      <c r="D1310" s="339"/>
      <c r="E1310" s="259"/>
      <c r="F1310" s="274" t="str">
        <f t="shared" si="55"/>
        <v>否</v>
      </c>
      <c r="G1310" s="147" t="str">
        <f t="shared" si="56"/>
        <v>项</v>
      </c>
    </row>
    <row r="1311" ht="36" customHeight="1" spans="1:7">
      <c r="A1311" s="444" t="s">
        <v>2350</v>
      </c>
      <c r="B1311" s="302" t="s">
        <v>2351</v>
      </c>
      <c r="C1311" s="339"/>
      <c r="D1311" s="339"/>
      <c r="E1311" s="259"/>
      <c r="F1311" s="274" t="str">
        <f t="shared" si="55"/>
        <v>否</v>
      </c>
      <c r="G1311" s="147" t="str">
        <f t="shared" si="56"/>
        <v>项</v>
      </c>
    </row>
    <row r="1312" ht="36" customHeight="1" spans="1:7">
      <c r="A1312" s="443" t="s">
        <v>2352</v>
      </c>
      <c r="B1312" s="299" t="s">
        <v>2353</v>
      </c>
      <c r="C1312" s="336">
        <f>SUM(C1313:C1315)</f>
        <v>600</v>
      </c>
      <c r="D1312" s="336">
        <f>SUM(D1313:D1315)</f>
        <v>1042</v>
      </c>
      <c r="E1312" s="259">
        <f>(D1312-C1312)/C1312</f>
        <v>0.7367</v>
      </c>
      <c r="F1312" s="274" t="str">
        <f t="shared" si="55"/>
        <v>是</v>
      </c>
      <c r="G1312" s="147" t="str">
        <f t="shared" si="56"/>
        <v>款</v>
      </c>
    </row>
    <row r="1313" ht="36" customHeight="1" spans="1:7">
      <c r="A1313" s="444" t="s">
        <v>2354</v>
      </c>
      <c r="B1313" s="302" t="s">
        <v>2355</v>
      </c>
      <c r="C1313" s="417">
        <v>600</v>
      </c>
      <c r="D1313" s="417">
        <v>1042</v>
      </c>
      <c r="E1313" s="259">
        <f>(D1313-C1313)/C1313</f>
        <v>0.7367</v>
      </c>
      <c r="F1313" s="274" t="str">
        <f t="shared" si="55"/>
        <v>是</v>
      </c>
      <c r="G1313" s="147" t="str">
        <f t="shared" si="56"/>
        <v>项</v>
      </c>
    </row>
    <row r="1314" ht="36" customHeight="1" spans="1:7">
      <c r="A1314" s="444" t="s">
        <v>2356</v>
      </c>
      <c r="B1314" s="302" t="s">
        <v>2357</v>
      </c>
      <c r="C1314" s="417"/>
      <c r="D1314" s="417"/>
      <c r="E1314" s="259"/>
      <c r="F1314" s="274" t="str">
        <f t="shared" si="55"/>
        <v>否</v>
      </c>
      <c r="G1314" s="147" t="str">
        <f t="shared" si="56"/>
        <v>项</v>
      </c>
    </row>
    <row r="1315" ht="36" customHeight="1" spans="1:7">
      <c r="A1315" s="444" t="s">
        <v>2358</v>
      </c>
      <c r="B1315" s="302" t="s">
        <v>2359</v>
      </c>
      <c r="C1315" s="417"/>
      <c r="D1315" s="417"/>
      <c r="E1315" s="259"/>
      <c r="F1315" s="274" t="str">
        <f t="shared" si="55"/>
        <v>否</v>
      </c>
      <c r="G1315" s="147" t="str">
        <f t="shared" si="56"/>
        <v>项</v>
      </c>
    </row>
    <row r="1316" ht="36" customHeight="1" spans="1:7">
      <c r="A1316" s="443" t="s">
        <v>2360</v>
      </c>
      <c r="B1316" s="299" t="s">
        <v>2361</v>
      </c>
      <c r="C1316" s="336">
        <f>SUM(C1317:C1321)</f>
        <v>255</v>
      </c>
      <c r="D1316" s="336">
        <f>SUM(D1317:D1321)</f>
        <v>173</v>
      </c>
      <c r="E1316" s="259">
        <f>(D1316-C1316)/C1316</f>
        <v>-0.3216</v>
      </c>
      <c r="F1316" s="274" t="str">
        <f t="shared" si="55"/>
        <v>是</v>
      </c>
      <c r="G1316" s="147" t="str">
        <f t="shared" si="56"/>
        <v>款</v>
      </c>
    </row>
    <row r="1317" ht="36" customHeight="1" spans="1:7">
      <c r="A1317" s="444" t="s">
        <v>2362</v>
      </c>
      <c r="B1317" s="302" t="s">
        <v>2363</v>
      </c>
      <c r="C1317" s="339">
        <v>0</v>
      </c>
      <c r="D1317" s="339">
        <v>0</v>
      </c>
      <c r="E1317" s="259"/>
      <c r="F1317" s="274" t="str">
        <f t="shared" si="55"/>
        <v>否</v>
      </c>
      <c r="G1317" s="147" t="str">
        <f t="shared" si="56"/>
        <v>项</v>
      </c>
    </row>
    <row r="1318" ht="36" customHeight="1" spans="1:7">
      <c r="A1318" s="444" t="s">
        <v>2364</v>
      </c>
      <c r="B1318" s="302" t="s">
        <v>2365</v>
      </c>
      <c r="C1318" s="339">
        <v>0</v>
      </c>
      <c r="D1318" s="339">
        <v>0</v>
      </c>
      <c r="E1318" s="259"/>
      <c r="F1318" s="274" t="str">
        <f t="shared" si="55"/>
        <v>否</v>
      </c>
      <c r="G1318" s="147" t="str">
        <f t="shared" si="56"/>
        <v>项</v>
      </c>
    </row>
    <row r="1319" ht="36" customHeight="1" spans="1:7">
      <c r="A1319" s="444" t="s">
        <v>2366</v>
      </c>
      <c r="B1319" s="302" t="s">
        <v>2367</v>
      </c>
      <c r="C1319" s="417">
        <v>255</v>
      </c>
      <c r="D1319" s="417">
        <v>173</v>
      </c>
      <c r="E1319" s="259">
        <f>(D1319-C1319)/C1319</f>
        <v>-0.3216</v>
      </c>
      <c r="F1319" s="274" t="str">
        <f t="shared" si="55"/>
        <v>是</v>
      </c>
      <c r="G1319" s="147" t="str">
        <f t="shared" si="56"/>
        <v>项</v>
      </c>
    </row>
    <row r="1320" ht="36" customHeight="1" spans="1:7">
      <c r="A1320" s="444" t="s">
        <v>2368</v>
      </c>
      <c r="B1320" s="302" t="s">
        <v>2369</v>
      </c>
      <c r="C1320" s="339">
        <v>0</v>
      </c>
      <c r="D1320" s="339">
        <v>0</v>
      </c>
      <c r="E1320" s="259"/>
      <c r="F1320" s="274" t="str">
        <f t="shared" si="55"/>
        <v>否</v>
      </c>
      <c r="G1320" s="147" t="str">
        <f t="shared" si="56"/>
        <v>项</v>
      </c>
    </row>
    <row r="1321" ht="36" customHeight="1" spans="1:7">
      <c r="A1321" s="444" t="s">
        <v>2370</v>
      </c>
      <c r="B1321" s="302" t="s">
        <v>2371</v>
      </c>
      <c r="C1321" s="417"/>
      <c r="D1321" s="417"/>
      <c r="E1321" s="259"/>
      <c r="F1321" s="274" t="str">
        <f t="shared" si="55"/>
        <v>否</v>
      </c>
      <c r="G1321" s="147" t="str">
        <f t="shared" si="56"/>
        <v>项</v>
      </c>
    </row>
    <row r="1322" ht="36" customHeight="1" spans="1:7">
      <c r="A1322" s="443" t="s">
        <v>2372</v>
      </c>
      <c r="B1322" s="299" t="s">
        <v>2373</v>
      </c>
      <c r="C1322" s="336">
        <f>C1323</f>
        <v>3800</v>
      </c>
      <c r="D1322" s="336">
        <f>D1323</f>
        <v>2400</v>
      </c>
      <c r="E1322" s="259">
        <f t="shared" ref="E1322:E1329" si="57">(D1322-C1322)/C1322</f>
        <v>-0.3684</v>
      </c>
      <c r="F1322" s="274" t="str">
        <f t="shared" si="55"/>
        <v>是</v>
      </c>
      <c r="G1322" s="147" t="str">
        <f t="shared" si="56"/>
        <v>款</v>
      </c>
    </row>
    <row r="1323" ht="36" customHeight="1" spans="1:7">
      <c r="A1323" s="304" t="s">
        <v>2374</v>
      </c>
      <c r="B1323" s="302" t="s">
        <v>2375</v>
      </c>
      <c r="C1323" s="417">
        <v>3800</v>
      </c>
      <c r="D1323" s="417">
        <v>2400</v>
      </c>
      <c r="E1323" s="259">
        <f t="shared" si="57"/>
        <v>-0.3684</v>
      </c>
      <c r="F1323" s="274" t="str">
        <f t="shared" si="55"/>
        <v>是</v>
      </c>
      <c r="G1323" s="147" t="str">
        <f t="shared" si="56"/>
        <v>项</v>
      </c>
    </row>
    <row r="1324" ht="36" customHeight="1" spans="1:7">
      <c r="A1324" s="443" t="s">
        <v>111</v>
      </c>
      <c r="B1324" s="299" t="s">
        <v>112</v>
      </c>
      <c r="C1324" s="336">
        <v>5000</v>
      </c>
      <c r="D1324" s="336">
        <v>7000</v>
      </c>
      <c r="E1324" s="259">
        <f t="shared" si="57"/>
        <v>0.4</v>
      </c>
      <c r="F1324" s="274" t="str">
        <f t="shared" si="55"/>
        <v>是</v>
      </c>
      <c r="G1324" s="147" t="str">
        <f t="shared" si="56"/>
        <v>类</v>
      </c>
    </row>
    <row r="1325" ht="36" customHeight="1" spans="1:7">
      <c r="A1325" s="443" t="s">
        <v>113</v>
      </c>
      <c r="B1325" s="299" t="s">
        <v>114</v>
      </c>
      <c r="C1325" s="336">
        <f>SUM(C1326)</f>
        <v>11690</v>
      </c>
      <c r="D1325" s="336">
        <f>SUM(D1326)</f>
        <v>14625</v>
      </c>
      <c r="E1325" s="259">
        <f t="shared" si="57"/>
        <v>0.2511</v>
      </c>
      <c r="F1325" s="274" t="str">
        <f t="shared" si="55"/>
        <v>是</v>
      </c>
      <c r="G1325" s="147" t="str">
        <f t="shared" si="56"/>
        <v>类</v>
      </c>
    </row>
    <row r="1326" ht="36" customHeight="1" spans="1:7">
      <c r="A1326" s="443" t="s">
        <v>2376</v>
      </c>
      <c r="B1326" s="299" t="s">
        <v>2377</v>
      </c>
      <c r="C1326" s="336">
        <f>SUM(C1327:C1330)</f>
        <v>11690</v>
      </c>
      <c r="D1326" s="336">
        <f>SUM(D1327:D1330)</f>
        <v>14625</v>
      </c>
      <c r="E1326" s="259">
        <f t="shared" si="57"/>
        <v>0.2511</v>
      </c>
      <c r="F1326" s="274" t="str">
        <f t="shared" si="55"/>
        <v>是</v>
      </c>
      <c r="G1326" s="147" t="str">
        <f t="shared" si="56"/>
        <v>款</v>
      </c>
    </row>
    <row r="1327" ht="36" customHeight="1" spans="1:7">
      <c r="A1327" s="444" t="s">
        <v>2378</v>
      </c>
      <c r="B1327" s="302" t="s">
        <v>2379</v>
      </c>
      <c r="C1327" s="417">
        <v>11600</v>
      </c>
      <c r="D1327" s="417">
        <v>14500</v>
      </c>
      <c r="E1327" s="259">
        <f t="shared" si="57"/>
        <v>0.25</v>
      </c>
      <c r="F1327" s="274" t="str">
        <f t="shared" si="55"/>
        <v>是</v>
      </c>
      <c r="G1327" s="147" t="str">
        <f t="shared" si="56"/>
        <v>项</v>
      </c>
    </row>
    <row r="1328" ht="36" customHeight="1" spans="1:7">
      <c r="A1328" s="444" t="s">
        <v>2380</v>
      </c>
      <c r="B1328" s="302" t="s">
        <v>2381</v>
      </c>
      <c r="C1328" s="417">
        <v>20</v>
      </c>
      <c r="D1328" s="417">
        <v>25</v>
      </c>
      <c r="E1328" s="259">
        <f t="shared" si="57"/>
        <v>0.25</v>
      </c>
      <c r="F1328" s="274" t="str">
        <f t="shared" si="55"/>
        <v>是</v>
      </c>
      <c r="G1328" s="147" t="str">
        <f t="shared" si="56"/>
        <v>项</v>
      </c>
    </row>
    <row r="1329" ht="36" customHeight="1" spans="1:7">
      <c r="A1329" s="444" t="s">
        <v>2382</v>
      </c>
      <c r="B1329" s="302" t="s">
        <v>2383</v>
      </c>
      <c r="C1329" s="417">
        <v>70</v>
      </c>
      <c r="D1329" s="417">
        <v>100</v>
      </c>
      <c r="E1329" s="259">
        <f t="shared" si="57"/>
        <v>0.4286</v>
      </c>
      <c r="F1329" s="274" t="str">
        <f t="shared" si="55"/>
        <v>是</v>
      </c>
      <c r="G1329" s="147" t="str">
        <f t="shared" si="56"/>
        <v>项</v>
      </c>
    </row>
    <row r="1330" ht="36" customHeight="1" spans="1:7">
      <c r="A1330" s="444">
        <v>2320399</v>
      </c>
      <c r="B1330" s="302" t="s">
        <v>2384</v>
      </c>
      <c r="C1330" s="339">
        <v>0</v>
      </c>
      <c r="D1330" s="339">
        <v>0</v>
      </c>
      <c r="E1330" s="259"/>
      <c r="F1330" s="274" t="str">
        <f t="shared" si="55"/>
        <v>否</v>
      </c>
      <c r="G1330" s="147" t="str">
        <f t="shared" si="56"/>
        <v>项</v>
      </c>
    </row>
    <row r="1331" ht="36" customHeight="1" spans="1:7">
      <c r="A1331" s="443" t="s">
        <v>115</v>
      </c>
      <c r="B1331" s="299" t="s">
        <v>116</v>
      </c>
      <c r="C1331" s="336">
        <f>SUM(C1332)</f>
        <v>60</v>
      </c>
      <c r="D1331" s="336">
        <f>SUM(D1332)</f>
        <v>100</v>
      </c>
      <c r="E1331" s="259">
        <f>(D1331-C1331)/C1331</f>
        <v>0.6667</v>
      </c>
      <c r="F1331" s="274" t="str">
        <f t="shared" ref="F1331:F1337" si="58">IF(LEN(A1331)=3,"是",IF(B1331&lt;&gt;"",IF(SUM(C1331:C1331)&lt;&gt;0,"是","否"),"是"))</f>
        <v>是</v>
      </c>
      <c r="G1331" s="147" t="str">
        <f t="shared" ref="G1331:G1335" si="59">IF(LEN(A1331)=3,"类",IF(LEN(A1331)=5,"款","项"))</f>
        <v>类</v>
      </c>
    </row>
    <row r="1332" ht="36" customHeight="1" spans="1:7">
      <c r="A1332" s="443" t="s">
        <v>2385</v>
      </c>
      <c r="B1332" s="299" t="s">
        <v>2386</v>
      </c>
      <c r="C1332" s="447">
        <v>60</v>
      </c>
      <c r="D1332" s="447">
        <v>100</v>
      </c>
      <c r="E1332" s="259">
        <f>(D1332-C1332)/C1332</f>
        <v>0.6667</v>
      </c>
      <c r="F1332" s="274" t="str">
        <f t="shared" si="58"/>
        <v>是</v>
      </c>
      <c r="G1332" s="147" t="str">
        <f t="shared" si="59"/>
        <v>款</v>
      </c>
    </row>
    <row r="1333" ht="36" customHeight="1" spans="1:7">
      <c r="A1333" s="443" t="s">
        <v>117</v>
      </c>
      <c r="B1333" s="299" t="s">
        <v>118</v>
      </c>
      <c r="C1333" s="336"/>
      <c r="D1333" s="336"/>
      <c r="E1333" s="259"/>
      <c r="F1333" s="274" t="str">
        <f t="shared" si="58"/>
        <v>是</v>
      </c>
      <c r="G1333" s="147" t="str">
        <f t="shared" si="59"/>
        <v>类</v>
      </c>
    </row>
    <row r="1334" ht="36" customHeight="1" spans="1:7">
      <c r="A1334" s="443" t="s">
        <v>2387</v>
      </c>
      <c r="B1334" s="299" t="s">
        <v>2388</v>
      </c>
      <c r="C1334" s="336"/>
      <c r="D1334" s="336"/>
      <c r="E1334" s="259"/>
      <c r="F1334" s="274" t="str">
        <f t="shared" si="58"/>
        <v>否</v>
      </c>
      <c r="G1334" s="147" t="str">
        <f t="shared" si="59"/>
        <v>款</v>
      </c>
    </row>
    <row r="1335" ht="36" customHeight="1" spans="1:7">
      <c r="A1335" s="443" t="s">
        <v>2389</v>
      </c>
      <c r="B1335" s="299" t="s">
        <v>2058</v>
      </c>
      <c r="C1335" s="336"/>
      <c r="D1335" s="336"/>
      <c r="E1335" s="259"/>
      <c r="F1335" s="274" t="str">
        <f t="shared" si="58"/>
        <v>否</v>
      </c>
      <c r="G1335" s="147" t="str">
        <f t="shared" si="59"/>
        <v>款</v>
      </c>
    </row>
    <row r="1336" ht="36" customHeight="1" spans="1:6">
      <c r="A1336" s="461"/>
      <c r="B1336" s="462"/>
      <c r="C1336" s="463"/>
      <c r="D1336" s="463"/>
      <c r="E1336" s="259"/>
      <c r="F1336" s="274" t="str">
        <f t="shared" si="58"/>
        <v>是</v>
      </c>
    </row>
    <row r="1337" ht="36" customHeight="1" spans="1:6">
      <c r="A1337" s="464"/>
      <c r="B1337" s="420" t="s">
        <v>2390</v>
      </c>
      <c r="C1337" s="300">
        <f>SUM(C4+C252+C255+C274+C366+C420+C476+C535+C663+C736+C815+C838+C950+C1014+C1084+C1104+C1131+C1141+C1186+C1207+C1265+C1324+C1325+C1331+C1333)</f>
        <v>496500</v>
      </c>
      <c r="D1337" s="300">
        <f>SUM(D4+D252+D255+D274+D366+D420+D476+D535+D663+D736+D815+D838+D950+D1014+D1084+D1104+D1131+D1141+D1186+D1207+D1265+D1324+D1325+D1331+D1333)</f>
        <v>546800</v>
      </c>
      <c r="E1337" s="259">
        <f>(D1337-C1337)/C1337</f>
        <v>0.1013</v>
      </c>
      <c r="F1337" s="274" t="str">
        <f t="shared" si="58"/>
        <v>是</v>
      </c>
    </row>
  </sheetData>
  <autoFilter ref="A3:G1337">
    <extLst/>
  </autoFilter>
  <mergeCells count="1">
    <mergeCell ref="B1:E1"/>
  </mergeCells>
  <conditionalFormatting sqref="F4:F1337">
    <cfRule type="cellIs" dxfId="2" priority="1439" stopIfTrue="1" operator="lessThan">
      <formula>0</formula>
    </cfRule>
  </conditionalFormatting>
  <dataValidations count="1">
    <dataValidation type="custom" allowBlank="1" showInputMessage="1" showErrorMessage="1" errorTitle="提示" error="对不起，此处只能输入数字。" sqref="C383 D383">
      <formula1>OR(C383="",ISNUMBER(C383))</formula1>
    </dataValidation>
  </dataValidation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0"/>
  <sheetViews>
    <sheetView showZeros="0" view="pageBreakPreview" zoomScale="70" zoomScaleNormal="100" workbookViewId="0">
      <selection activeCell="R28" sqref="R28"/>
    </sheetView>
  </sheetViews>
  <sheetFormatPr defaultColWidth="9" defaultRowHeight="13.5" outlineLevelCol="1"/>
  <cols>
    <col min="1" max="1" width="79" customWidth="1"/>
    <col min="2" max="2" width="36.5" style="421" customWidth="1"/>
  </cols>
  <sheetData>
    <row r="1" ht="45" customHeight="1" spans="1:2">
      <c r="A1" s="422" t="s">
        <v>2391</v>
      </c>
      <c r="B1" s="422"/>
    </row>
    <row r="2" ht="20.1" customHeight="1" spans="1:2">
      <c r="A2" s="423"/>
      <c r="B2" s="424" t="s">
        <v>1</v>
      </c>
    </row>
    <row r="3" ht="45" customHeight="1" spans="1:2">
      <c r="A3" s="425" t="s">
        <v>2392</v>
      </c>
      <c r="B3" s="426" t="s">
        <v>5</v>
      </c>
    </row>
    <row r="4" ht="30.75" customHeight="1" spans="1:2">
      <c r="A4" s="427" t="s">
        <v>2393</v>
      </c>
      <c r="B4" s="428">
        <f>SUM(B5:B8)</f>
        <v>51486</v>
      </c>
    </row>
    <row r="5" ht="30.75" customHeight="1" spans="1:2">
      <c r="A5" s="429" t="s">
        <v>2394</v>
      </c>
      <c r="B5" s="430">
        <v>27456</v>
      </c>
    </row>
    <row r="6" ht="30.75" customHeight="1" spans="1:2">
      <c r="A6" s="429" t="s">
        <v>2395</v>
      </c>
      <c r="B6" s="430">
        <v>12893</v>
      </c>
    </row>
    <row r="7" ht="30.75" customHeight="1" spans="1:2">
      <c r="A7" s="429" t="s">
        <v>2396</v>
      </c>
      <c r="B7" s="430">
        <v>5426</v>
      </c>
    </row>
    <row r="8" ht="30.75" customHeight="1" spans="1:2">
      <c r="A8" s="429" t="s">
        <v>2397</v>
      </c>
      <c r="B8" s="430">
        <v>5711</v>
      </c>
    </row>
    <row r="9" ht="30.75" customHeight="1" spans="1:2">
      <c r="A9" s="427" t="s">
        <v>2398</v>
      </c>
      <c r="B9" s="428">
        <f>SUM(B10:B19)</f>
        <v>9220</v>
      </c>
    </row>
    <row r="10" ht="30.75" customHeight="1" spans="1:2">
      <c r="A10" s="429" t="s">
        <v>2399</v>
      </c>
      <c r="B10" s="430">
        <v>6422</v>
      </c>
    </row>
    <row r="11" ht="30.75" customHeight="1" spans="1:2">
      <c r="A11" s="429" t="s">
        <v>2400</v>
      </c>
      <c r="B11" s="430">
        <v>465</v>
      </c>
    </row>
    <row r="12" ht="30.75" customHeight="1" spans="1:2">
      <c r="A12" s="429" t="s">
        <v>2401</v>
      </c>
      <c r="B12" s="430">
        <v>199</v>
      </c>
    </row>
    <row r="13" ht="30.75" customHeight="1" spans="1:2">
      <c r="A13" s="429" t="s">
        <v>2402</v>
      </c>
      <c r="B13" s="430">
        <v>34</v>
      </c>
    </row>
    <row r="14" ht="30.75" customHeight="1" spans="1:2">
      <c r="A14" s="429" t="s">
        <v>2403</v>
      </c>
      <c r="B14" s="430">
        <v>547</v>
      </c>
    </row>
    <row r="15" ht="30.75" customHeight="1" spans="1:2">
      <c r="A15" s="429" t="s">
        <v>2404</v>
      </c>
      <c r="B15" s="430">
        <v>313</v>
      </c>
    </row>
    <row r="16" ht="30.75" customHeight="1" spans="1:2">
      <c r="A16" s="429" t="s">
        <v>2405</v>
      </c>
      <c r="B16" s="430"/>
    </row>
    <row r="17" ht="30.75" customHeight="1" spans="1:2">
      <c r="A17" s="429" t="s">
        <v>2406</v>
      </c>
      <c r="B17" s="430">
        <v>1052</v>
      </c>
    </row>
    <row r="18" ht="30.75" customHeight="1" spans="1:2">
      <c r="A18" s="429" t="s">
        <v>2407</v>
      </c>
      <c r="B18" s="430">
        <v>166</v>
      </c>
    </row>
    <row r="19" ht="30.75" customHeight="1" spans="1:2">
      <c r="A19" s="429" t="s">
        <v>2408</v>
      </c>
      <c r="B19" s="430">
        <v>22</v>
      </c>
    </row>
    <row r="20" ht="30.75" customHeight="1" spans="1:2">
      <c r="A20" s="427" t="s">
        <v>2409</v>
      </c>
      <c r="B20" s="428">
        <f>SUM(B21:B27)</f>
        <v>84</v>
      </c>
    </row>
    <row r="21" ht="30.75" customHeight="1" spans="1:2">
      <c r="A21" s="429" t="s">
        <v>2410</v>
      </c>
      <c r="B21" s="430"/>
    </row>
    <row r="22" ht="30.75" customHeight="1" spans="1:2">
      <c r="A22" s="429" t="s">
        <v>2411</v>
      </c>
      <c r="B22" s="430"/>
    </row>
    <row r="23" ht="30.75" customHeight="1" spans="1:2">
      <c r="A23" s="429" t="s">
        <v>2412</v>
      </c>
      <c r="B23" s="430">
        <v>18</v>
      </c>
    </row>
    <row r="24" ht="30.75" customHeight="1" spans="1:2">
      <c r="A24" s="429" t="s">
        <v>2413</v>
      </c>
      <c r="B24" s="430"/>
    </row>
    <row r="25" ht="30.75" customHeight="1" spans="1:2">
      <c r="A25" s="429" t="s">
        <v>2414</v>
      </c>
      <c r="B25" s="430">
        <v>66</v>
      </c>
    </row>
    <row r="26" ht="30.75" customHeight="1" spans="1:2">
      <c r="A26" s="429" t="s">
        <v>2415</v>
      </c>
      <c r="B26" s="430"/>
    </row>
    <row r="27" ht="30.75" customHeight="1" spans="1:2">
      <c r="A27" s="429" t="s">
        <v>2416</v>
      </c>
      <c r="B27" s="430"/>
    </row>
    <row r="28" ht="30.75" customHeight="1" spans="1:2">
      <c r="A28" s="427" t="s">
        <v>2417</v>
      </c>
      <c r="B28" s="428">
        <f>SUM(B29:B31)</f>
        <v>190058</v>
      </c>
    </row>
    <row r="29" ht="30.75" customHeight="1" spans="1:2">
      <c r="A29" s="429" t="s">
        <v>2418</v>
      </c>
      <c r="B29" s="430">
        <v>184644</v>
      </c>
    </row>
    <row r="30" ht="30.75" customHeight="1" spans="1:2">
      <c r="A30" s="429" t="s">
        <v>2419</v>
      </c>
      <c r="B30" s="430">
        <v>5414</v>
      </c>
    </row>
    <row r="31" ht="30.75" customHeight="1" spans="1:2">
      <c r="A31" s="429" t="s">
        <v>2420</v>
      </c>
      <c r="B31" s="430"/>
    </row>
    <row r="32" ht="30.75" customHeight="1" spans="1:2">
      <c r="A32" s="427" t="s">
        <v>2421</v>
      </c>
      <c r="B32" s="428">
        <v>9</v>
      </c>
    </row>
    <row r="33" ht="30.75" customHeight="1" spans="1:2">
      <c r="A33" s="429" t="s">
        <v>2422</v>
      </c>
      <c r="B33" s="430">
        <v>9</v>
      </c>
    </row>
    <row r="34" ht="30.75" customHeight="1" spans="1:2">
      <c r="A34" s="429" t="s">
        <v>2423</v>
      </c>
      <c r="B34" s="430"/>
    </row>
    <row r="35" ht="30.75" customHeight="1" spans="1:2">
      <c r="A35" s="427" t="s">
        <v>2424</v>
      </c>
      <c r="B35" s="428">
        <f>SUM(B36:B39)</f>
        <v>6770</v>
      </c>
    </row>
    <row r="36" ht="30.75" customHeight="1" spans="1:2">
      <c r="A36" s="429" t="s">
        <v>2425</v>
      </c>
      <c r="B36" s="430">
        <v>6310</v>
      </c>
    </row>
    <row r="37" ht="30.75" customHeight="1" spans="1:2">
      <c r="A37" s="431" t="s">
        <v>2426</v>
      </c>
      <c r="B37" s="430"/>
    </row>
    <row r="38" ht="30.75" customHeight="1" spans="1:2">
      <c r="A38" s="429" t="s">
        <v>2427</v>
      </c>
      <c r="B38" s="430"/>
    </row>
    <row r="39" ht="30.75" customHeight="1" spans="1:2">
      <c r="A39" s="429" t="s">
        <v>2428</v>
      </c>
      <c r="B39" s="430">
        <v>460</v>
      </c>
    </row>
    <row r="40" ht="30.75" customHeight="1" spans="1:2">
      <c r="A40" s="432" t="s">
        <v>2429</v>
      </c>
      <c r="B40" s="430">
        <f>B35+B32+B28+B20+B9+B4</f>
        <v>257627</v>
      </c>
    </row>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sheetData>
  <autoFilter ref="A3:B40">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95"/>
  <sheetViews>
    <sheetView showGridLines="0" showZeros="0" view="pageBreakPreview" zoomScale="80" zoomScaleNormal="100" workbookViewId="0">
      <selection activeCell="K3" sqref="K3"/>
    </sheetView>
  </sheetViews>
  <sheetFormatPr defaultColWidth="9" defaultRowHeight="13.5" outlineLevelCol="4"/>
  <cols>
    <col min="1" max="1" width="69.625" style="261" customWidth="1"/>
    <col min="2" max="2" width="45.625" style="407" customWidth="1"/>
    <col min="3" max="4" width="16.625" hidden="1" customWidth="1"/>
    <col min="5" max="5" width="9" hidden="1" customWidth="1"/>
  </cols>
  <sheetData>
    <row r="1" s="260" customFormat="1" ht="45" customHeight="1" spans="1:4">
      <c r="A1" s="408" t="s">
        <v>2430</v>
      </c>
      <c r="B1" s="408"/>
      <c r="C1" s="408"/>
      <c r="D1" s="408"/>
    </row>
    <row r="2" ht="20.1" customHeight="1" spans="1:4">
      <c r="A2" s="266"/>
      <c r="B2" s="409" t="s">
        <v>1</v>
      </c>
      <c r="C2" s="410"/>
      <c r="D2" s="410" t="s">
        <v>1</v>
      </c>
    </row>
    <row r="3" ht="45" customHeight="1" spans="1:5">
      <c r="A3" s="162" t="s">
        <v>2431</v>
      </c>
      <c r="B3" s="91" t="s">
        <v>5</v>
      </c>
      <c r="C3" s="411" t="s">
        <v>2432</v>
      </c>
      <c r="D3" s="91" t="s">
        <v>2433</v>
      </c>
      <c r="E3" s="412" t="s">
        <v>7</v>
      </c>
    </row>
    <row r="4" ht="36" customHeight="1" spans="1:5">
      <c r="A4" s="299" t="s">
        <v>2434</v>
      </c>
      <c r="B4" s="336">
        <f>SUM(B5+B7)</f>
        <v>16</v>
      </c>
      <c r="C4" s="413">
        <f>SUM(C5:C5)</f>
        <v>0</v>
      </c>
      <c r="D4" s="414">
        <f>SUM(D5:D5)</f>
        <v>0</v>
      </c>
      <c r="E4" s="274" t="e">
        <f>IF(#REF!&lt;&gt;"",IF(SUM(C4:D4)&lt;&gt;0,"是","否"),"是")</f>
        <v>#REF!</v>
      </c>
    </row>
    <row r="5" ht="36" customHeight="1" spans="1:5">
      <c r="A5" s="299" t="s">
        <v>430</v>
      </c>
      <c r="B5" s="336">
        <f t="shared" ref="B5:B10" si="0">SUM(B6:B6)</f>
        <v>13</v>
      </c>
      <c r="C5" s="415"/>
      <c r="D5" s="416"/>
      <c r="E5" s="274" t="e">
        <f>IF(#REF!&lt;&gt;"",IF(SUM(C5:D5)&lt;&gt;0,"是","否"),"是")</f>
        <v>#REF!</v>
      </c>
    </row>
    <row r="6" ht="36" customHeight="1" spans="1:5">
      <c r="A6" s="302" t="s">
        <v>438</v>
      </c>
      <c r="B6" s="417">
        <v>13</v>
      </c>
      <c r="C6" s="415"/>
      <c r="D6" s="416"/>
      <c r="E6" s="274"/>
    </row>
    <row r="7" ht="36" customHeight="1" spans="1:5">
      <c r="A7" s="299" t="s">
        <v>488</v>
      </c>
      <c r="B7" s="336">
        <f t="shared" si="0"/>
        <v>3</v>
      </c>
      <c r="C7" s="415"/>
      <c r="D7" s="416"/>
      <c r="E7" s="274"/>
    </row>
    <row r="8" ht="36" customHeight="1" spans="1:5">
      <c r="A8" s="302" t="s">
        <v>511</v>
      </c>
      <c r="B8" s="417">
        <v>3</v>
      </c>
      <c r="C8" s="415"/>
      <c r="D8" s="416"/>
      <c r="E8" s="274"/>
    </row>
    <row r="9" ht="36" customHeight="1" spans="1:5">
      <c r="A9" s="299" t="s">
        <v>2435</v>
      </c>
      <c r="B9" s="336">
        <f>B10</f>
        <v>100</v>
      </c>
      <c r="C9" s="415">
        <v>64164</v>
      </c>
      <c r="D9" s="416"/>
      <c r="E9" s="274" t="e">
        <f>IF(#REF!&lt;&gt;"",IF(SUM(C9:D9)&lt;&gt;0,"是","否"),"是")</f>
        <v>#REF!</v>
      </c>
    </row>
    <row r="10" ht="36" customHeight="1" spans="1:5">
      <c r="A10" s="299" t="s">
        <v>537</v>
      </c>
      <c r="B10" s="336">
        <f t="shared" si="0"/>
        <v>100</v>
      </c>
      <c r="C10" s="415"/>
      <c r="D10" s="416"/>
      <c r="E10" s="274"/>
    </row>
    <row r="11" ht="36" customHeight="1" spans="1:5">
      <c r="A11" s="302" t="s">
        <v>551</v>
      </c>
      <c r="B11" s="339">
        <v>100</v>
      </c>
      <c r="C11" s="415">
        <v>2293</v>
      </c>
      <c r="D11" s="416"/>
      <c r="E11" s="274" t="e">
        <f>IF(#REF!&lt;&gt;"",IF(SUM(C11:D11)&lt;&gt;0,"是","否"),"是")</f>
        <v>#REF!</v>
      </c>
    </row>
    <row r="12" ht="36" customHeight="1" spans="1:5">
      <c r="A12" s="299" t="s">
        <v>2436</v>
      </c>
      <c r="B12" s="336">
        <f>B13</f>
        <v>130</v>
      </c>
      <c r="C12" s="415"/>
      <c r="D12" s="416"/>
      <c r="E12" s="274"/>
    </row>
    <row r="13" ht="36" customHeight="1" spans="1:5">
      <c r="A13" s="299" t="s">
        <v>567</v>
      </c>
      <c r="B13" s="336">
        <f>SUM(B14:B14)</f>
        <v>130</v>
      </c>
      <c r="C13" s="415">
        <v>9600</v>
      </c>
      <c r="D13" s="416"/>
      <c r="E13" s="274" t="e">
        <f>IF(#REF!&lt;&gt;"",IF(SUM(C13:D13)&lt;&gt;0,"是","否"),"是")</f>
        <v>#REF!</v>
      </c>
    </row>
    <row r="14" ht="36" customHeight="1" spans="1:5">
      <c r="A14" s="302" t="s">
        <v>582</v>
      </c>
      <c r="B14" s="417">
        <v>130</v>
      </c>
      <c r="C14" s="415"/>
      <c r="D14" s="416"/>
      <c r="E14" s="274"/>
    </row>
    <row r="15" ht="36" customHeight="1" spans="1:5">
      <c r="A15" s="299" t="s">
        <v>2437</v>
      </c>
      <c r="B15" s="336">
        <f>B16</f>
        <v>366</v>
      </c>
      <c r="C15" s="415">
        <v>280</v>
      </c>
      <c r="D15" s="416"/>
      <c r="E15" s="274" t="e">
        <f>IF(#REF!&lt;&gt;"",IF(SUM(C15:D15)&lt;&gt;0,"是","否"),"是")</f>
        <v>#REF!</v>
      </c>
    </row>
    <row r="16" ht="36" customHeight="1" spans="1:5">
      <c r="A16" s="299" t="s">
        <v>710</v>
      </c>
      <c r="B16" s="336">
        <f>SUM(B17:B17)</f>
        <v>366</v>
      </c>
      <c r="C16" s="415"/>
      <c r="D16" s="416"/>
      <c r="E16" s="274"/>
    </row>
    <row r="17" ht="36" customHeight="1" spans="1:5">
      <c r="A17" s="302" t="s">
        <v>726</v>
      </c>
      <c r="B17" s="417">
        <v>366</v>
      </c>
      <c r="C17" s="415">
        <v>83870</v>
      </c>
      <c r="D17" s="416"/>
      <c r="E17" s="274" t="e">
        <f>IF(#REF!&lt;&gt;"",IF(SUM(C17:D17)&lt;&gt;0,"是","否"),"是")</f>
        <v>#REF!</v>
      </c>
    </row>
    <row r="18" ht="36" customHeight="1" spans="1:5">
      <c r="A18" s="299" t="s">
        <v>2438</v>
      </c>
      <c r="B18" s="336">
        <f>B19</f>
        <v>500</v>
      </c>
      <c r="C18" s="415"/>
      <c r="D18" s="416"/>
      <c r="E18" s="274"/>
    </row>
    <row r="19" ht="36" customHeight="1" spans="1:5">
      <c r="A19" s="299" t="s">
        <v>840</v>
      </c>
      <c r="B19" s="336">
        <f>SUM(B20:B20)</f>
        <v>500</v>
      </c>
      <c r="C19" s="415">
        <v>413</v>
      </c>
      <c r="D19" s="416"/>
      <c r="E19" s="274" t="e">
        <f>IF(#REF!&lt;&gt;"",IF(SUM(C19:D19)&lt;&gt;0,"是","否"),"是")</f>
        <v>#REF!</v>
      </c>
    </row>
    <row r="20" ht="36" customHeight="1" spans="1:5">
      <c r="A20" s="302" t="s">
        <v>846</v>
      </c>
      <c r="B20" s="417">
        <v>500</v>
      </c>
      <c r="C20" s="415"/>
      <c r="D20" s="416"/>
      <c r="E20" s="274"/>
    </row>
    <row r="21" ht="36" customHeight="1" spans="1:5">
      <c r="A21" s="299" t="s">
        <v>2439</v>
      </c>
      <c r="B21" s="336">
        <f>B22</f>
        <v>20</v>
      </c>
      <c r="C21" s="415">
        <v>60</v>
      </c>
      <c r="D21" s="416"/>
      <c r="E21" s="274" t="e">
        <f>IF(#REF!&lt;&gt;"",IF(SUM(C21:D21)&lt;&gt;0,"是","否"),"是")</f>
        <v>#REF!</v>
      </c>
    </row>
    <row r="22" ht="36" customHeight="1" spans="1:5">
      <c r="A22" s="299" t="s">
        <v>982</v>
      </c>
      <c r="B22" s="336">
        <f t="shared" ref="B22:B27" si="1">SUM(B23:B23)</f>
        <v>20</v>
      </c>
      <c r="C22" s="415"/>
      <c r="D22" s="416"/>
      <c r="E22" s="274"/>
    </row>
    <row r="23" ht="36" customHeight="1" spans="1:5">
      <c r="A23" s="302" t="s">
        <v>997</v>
      </c>
      <c r="B23" s="417">
        <v>20</v>
      </c>
      <c r="C23" s="415">
        <v>4418</v>
      </c>
      <c r="D23" s="416"/>
      <c r="E23" s="274" t="e">
        <f>IF(#REF!&lt;&gt;"",IF(SUM(C23:D23)&lt;&gt;0,"是","否"),"是")</f>
        <v>#REF!</v>
      </c>
    </row>
    <row r="24" ht="36" customHeight="1" spans="1:5">
      <c r="A24" s="299" t="s">
        <v>2440</v>
      </c>
      <c r="B24" s="336">
        <f>B25+B27</f>
        <v>169</v>
      </c>
      <c r="C24" s="413"/>
      <c r="D24" s="414"/>
      <c r="E24" s="274"/>
    </row>
    <row r="25" ht="36" customHeight="1" spans="1:5">
      <c r="A25" s="299" t="s">
        <v>1073</v>
      </c>
      <c r="B25" s="336">
        <f t="shared" si="1"/>
        <v>104</v>
      </c>
      <c r="C25" s="415"/>
      <c r="D25" s="416"/>
      <c r="E25" s="274" t="e">
        <f>IF(#REF!&lt;&gt;"",IF(SUM(C25:D25)&lt;&gt;0,"是","否"),"是")</f>
        <v>#REF!</v>
      </c>
    </row>
    <row r="26" ht="36" customHeight="1" spans="1:5">
      <c r="A26" s="302" t="s">
        <v>1091</v>
      </c>
      <c r="B26" s="417">
        <v>104</v>
      </c>
      <c r="C26" s="415"/>
      <c r="D26" s="416"/>
      <c r="E26" s="274"/>
    </row>
    <row r="27" ht="36" customHeight="1" spans="1:5">
      <c r="A27" s="299" t="s">
        <v>1140</v>
      </c>
      <c r="B27" s="336">
        <f t="shared" si="1"/>
        <v>65</v>
      </c>
      <c r="C27" s="415"/>
      <c r="D27" s="416"/>
      <c r="E27" s="274" t="e">
        <f>IF(#REF!&lt;&gt;"",IF(SUM(C27:D27)&lt;&gt;0,"是","否"),"是")</f>
        <v>#REF!</v>
      </c>
    </row>
    <row r="28" ht="36" customHeight="1" spans="1:5">
      <c r="A28" s="302" t="s">
        <v>2441</v>
      </c>
      <c r="B28" s="417">
        <v>65</v>
      </c>
      <c r="C28" s="415"/>
      <c r="D28" s="416"/>
      <c r="E28" s="274"/>
    </row>
    <row r="29" ht="36" customHeight="1" spans="1:5">
      <c r="A29" s="299" t="s">
        <v>2442</v>
      </c>
      <c r="B29" s="336">
        <f>B30+B32</f>
        <v>819</v>
      </c>
      <c r="C29" s="415"/>
      <c r="D29" s="416">
        <v>5000</v>
      </c>
      <c r="E29" s="274" t="e">
        <f>IF(#REF!&lt;&gt;"",IF(SUM(C29:D29)&lt;&gt;0,"是","否"),"是")</f>
        <v>#REF!</v>
      </c>
    </row>
    <row r="30" ht="36" customHeight="1" spans="1:5">
      <c r="A30" s="299" t="s">
        <v>1274</v>
      </c>
      <c r="B30" s="336">
        <f>SUM(B31:B31)</f>
        <v>707</v>
      </c>
      <c r="C30" s="415"/>
      <c r="D30" s="416"/>
      <c r="E30" s="274"/>
    </row>
    <row r="31" ht="36" customHeight="1" spans="1:5">
      <c r="A31" s="302" t="s">
        <v>1292</v>
      </c>
      <c r="B31" s="417">
        <v>707</v>
      </c>
      <c r="C31" s="415">
        <v>3800</v>
      </c>
      <c r="D31" s="416"/>
      <c r="E31" s="274" t="e">
        <f>IF(#REF!&lt;&gt;"",IF(SUM(C31:D31)&lt;&gt;0,"是","否"),"是")</f>
        <v>#REF!</v>
      </c>
    </row>
    <row r="32" ht="36" customHeight="1" spans="1:5">
      <c r="A32" s="299" t="s">
        <v>1298</v>
      </c>
      <c r="B32" s="336">
        <f>SUM(B33:B33)</f>
        <v>112</v>
      </c>
      <c r="C32" s="415"/>
      <c r="D32" s="416"/>
      <c r="E32" s="274"/>
    </row>
    <row r="33" ht="36" customHeight="1" spans="1:5">
      <c r="A33" s="302" t="s">
        <v>1302</v>
      </c>
      <c r="B33" s="417">
        <v>112</v>
      </c>
      <c r="C33" s="415">
        <v>1257</v>
      </c>
      <c r="D33" s="416"/>
      <c r="E33" s="274" t="e">
        <f>IF(#REF!&lt;&gt;"",IF(SUM(C33:D33)&lt;&gt;0,"是","否"),"是")</f>
        <v>#REF!</v>
      </c>
    </row>
    <row r="34" ht="36" customHeight="1" spans="1:5">
      <c r="A34" s="299" t="s">
        <v>2443</v>
      </c>
      <c r="B34" s="336">
        <f t="shared" ref="B34:B37" si="2">B35</f>
        <v>300</v>
      </c>
      <c r="C34" s="415"/>
      <c r="D34" s="416"/>
      <c r="E34" s="274"/>
    </row>
    <row r="35" ht="36" customHeight="1" spans="1:5">
      <c r="A35" s="299" t="s">
        <v>1470</v>
      </c>
      <c r="B35" s="336">
        <f t="shared" si="2"/>
        <v>300</v>
      </c>
      <c r="C35" s="415">
        <v>2163</v>
      </c>
      <c r="D35" s="416"/>
      <c r="E35" s="274" t="e">
        <f>IF(#REF!&lt;&gt;"",IF(SUM(C35:D35)&lt;&gt;0,"是","否"),"是")</f>
        <v>#REF!</v>
      </c>
    </row>
    <row r="36" ht="36" customHeight="1" spans="1:5">
      <c r="A36" s="302" t="s">
        <v>1472</v>
      </c>
      <c r="B36" s="339">
        <v>300</v>
      </c>
      <c r="C36" s="415"/>
      <c r="D36" s="416"/>
      <c r="E36" s="274"/>
    </row>
    <row r="37" ht="36" customHeight="1" spans="1:5">
      <c r="A37" s="299" t="s">
        <v>2444</v>
      </c>
      <c r="B37" s="336">
        <f t="shared" si="2"/>
        <v>300</v>
      </c>
      <c r="E37" s="274" t="e">
        <f>IF(#REF!&lt;&gt;"",IF(SUM(C37:D37)&lt;&gt;0,"是","否"),"是")</f>
        <v>#REF!</v>
      </c>
    </row>
    <row r="38" ht="36" customHeight="1" spans="1:5">
      <c r="A38" s="299" t="s">
        <v>1541</v>
      </c>
      <c r="B38" s="336">
        <f>SUM(B39)</f>
        <v>300</v>
      </c>
      <c r="E38" s="274"/>
    </row>
    <row r="39" ht="36" customHeight="1" spans="1:5">
      <c r="A39" s="418" t="s">
        <v>1542</v>
      </c>
      <c r="B39" s="417">
        <v>300</v>
      </c>
      <c r="E39" s="274" t="e">
        <f>IF(#REF!&lt;&gt;"",IF(SUM(C39:D39)&lt;&gt;0,"是","否"),"是")</f>
        <v>#REF!</v>
      </c>
    </row>
    <row r="40" ht="36" customHeight="1" spans="1:5">
      <c r="A40" s="299" t="s">
        <v>2445</v>
      </c>
      <c r="B40" s="336">
        <f>B41+B44+B47</f>
        <v>12893</v>
      </c>
      <c r="E40" s="274"/>
    </row>
    <row r="41" ht="36" customHeight="1" spans="1:5">
      <c r="A41" s="299" t="s">
        <v>1592</v>
      </c>
      <c r="B41" s="336">
        <f>SUM(B42:B43)</f>
        <v>1010</v>
      </c>
      <c r="E41" s="274" t="e">
        <f>IF(#REF!&lt;&gt;"",IF(SUM(C41:D41)&lt;&gt;0,"是","否"),"是")</f>
        <v>#REF!</v>
      </c>
    </row>
    <row r="42" ht="36" customHeight="1" spans="1:5">
      <c r="A42" s="302" t="s">
        <v>1629</v>
      </c>
      <c r="B42" s="417">
        <v>10</v>
      </c>
      <c r="E42" s="274"/>
    </row>
    <row r="43" ht="36" customHeight="1" spans="1:5">
      <c r="A43" s="302" t="s">
        <v>1605</v>
      </c>
      <c r="B43" s="417">
        <v>1000</v>
      </c>
      <c r="E43" s="274" t="e">
        <f>IF(#REF!&lt;&gt;"",IF(SUM(C43:D43)&lt;&gt;0,"是","否"),"是")</f>
        <v>#REF!</v>
      </c>
    </row>
    <row r="44" ht="36" customHeight="1" spans="1:5">
      <c r="A44" s="299" t="s">
        <v>1691</v>
      </c>
      <c r="B44" s="336">
        <f>SUM(B45:B46)</f>
        <v>10000</v>
      </c>
      <c r="E44" s="274"/>
    </row>
    <row r="45" ht="37" customHeight="1" spans="1:5">
      <c r="A45" s="302" t="s">
        <v>1698</v>
      </c>
      <c r="B45" s="339">
        <v>6994</v>
      </c>
      <c r="E45" s="274" t="e">
        <f>IF(#REF!&lt;&gt;"",IF(SUM(C45:D45)&lt;&gt;0,"是","否"),"是")</f>
        <v>#REF!</v>
      </c>
    </row>
    <row r="46" ht="37" customHeight="1" spans="1:2">
      <c r="A46" s="419" t="s">
        <v>1707</v>
      </c>
      <c r="B46" s="417">
        <v>3006</v>
      </c>
    </row>
    <row r="47" ht="37" customHeight="1" spans="1:2">
      <c r="A47" s="299" t="s">
        <v>1723</v>
      </c>
      <c r="B47" s="336">
        <f>SUM(B48:B49)</f>
        <v>1883</v>
      </c>
    </row>
    <row r="48" ht="37" customHeight="1" spans="1:2">
      <c r="A48" s="302" t="s">
        <v>1729</v>
      </c>
      <c r="B48" s="417">
        <v>152</v>
      </c>
    </row>
    <row r="49" ht="37" customHeight="1" spans="1:2">
      <c r="A49" s="302" t="s">
        <v>1731</v>
      </c>
      <c r="B49" s="417">
        <v>1731</v>
      </c>
    </row>
    <row r="50" ht="37" customHeight="1" spans="1:2">
      <c r="A50" s="299" t="s">
        <v>2446</v>
      </c>
      <c r="B50" s="336">
        <f>B51</f>
        <v>500</v>
      </c>
    </row>
    <row r="51" ht="37" customHeight="1" spans="1:2">
      <c r="A51" s="299" t="s">
        <v>1749</v>
      </c>
      <c r="B51" s="336">
        <f>SUM(B52:B52)</f>
        <v>500</v>
      </c>
    </row>
    <row r="52" ht="37" customHeight="1" spans="1:2">
      <c r="A52" s="302" t="s">
        <v>1756</v>
      </c>
      <c r="B52" s="417">
        <v>500</v>
      </c>
    </row>
    <row r="53" ht="37" customHeight="1" spans="1:2">
      <c r="A53" s="299" t="s">
        <v>2447</v>
      </c>
      <c r="B53" s="336">
        <f>B54</f>
        <v>100</v>
      </c>
    </row>
    <row r="54" ht="37" customHeight="1" spans="1:2">
      <c r="A54" s="299" t="s">
        <v>2140</v>
      </c>
      <c r="B54" s="336">
        <f>SUM(B55:B55)</f>
        <v>100</v>
      </c>
    </row>
    <row r="55" ht="37" customHeight="1" spans="1:2">
      <c r="A55" s="302" t="s">
        <v>2156</v>
      </c>
      <c r="B55" s="417">
        <v>100</v>
      </c>
    </row>
    <row r="56" ht="37" customHeight="1" spans="1:2">
      <c r="A56" s="299" t="s">
        <v>2448</v>
      </c>
      <c r="B56" s="336">
        <f>B57</f>
        <v>2000</v>
      </c>
    </row>
    <row r="57" ht="37" customHeight="1" spans="1:2">
      <c r="A57" s="299" t="s">
        <v>2318</v>
      </c>
      <c r="B57" s="336">
        <f>SUM(B58:B58)</f>
        <v>2000</v>
      </c>
    </row>
    <row r="58" ht="37" customHeight="1" spans="1:2">
      <c r="A58" s="302" t="s">
        <v>2328</v>
      </c>
      <c r="B58" s="417">
        <v>2000</v>
      </c>
    </row>
    <row r="59" ht="37" customHeight="1" spans="1:2">
      <c r="A59" s="420" t="s">
        <v>2390</v>
      </c>
      <c r="B59" s="300">
        <f>B4+B9+B12+B15+B18+B21+B24+B29+B34+B37+B40+B50+B53+B56</f>
        <v>18213</v>
      </c>
    </row>
    <row r="60" ht="37" customHeight="1"/>
    <row r="61" ht="37" customHeight="1"/>
    <row r="62" ht="37" customHeight="1"/>
    <row r="63" ht="37" customHeight="1"/>
    <row r="64" ht="37" customHeight="1"/>
    <row r="65" ht="37" customHeight="1"/>
    <row r="66" ht="37" customHeight="1"/>
    <row r="67" ht="37" customHeight="1"/>
    <row r="68" ht="37" customHeight="1"/>
    <row r="69" ht="37" customHeight="1"/>
    <row r="70" ht="37" customHeight="1"/>
    <row r="71" ht="37" customHeight="1"/>
    <row r="72" ht="37" customHeight="1"/>
    <row r="73" ht="37" customHeight="1"/>
    <row r="74" ht="37" customHeight="1"/>
    <row r="75" ht="37" customHeight="1"/>
    <row r="76" ht="37" customHeight="1"/>
    <row r="77" ht="37" customHeight="1"/>
    <row r="78" ht="37" customHeight="1"/>
    <row r="79" ht="37" customHeight="1"/>
    <row r="80" ht="37" customHeight="1"/>
    <row r="81" ht="37" customHeight="1"/>
    <row r="82" ht="37" customHeight="1"/>
    <row r="83" ht="37" customHeight="1"/>
    <row r="84" ht="37" customHeight="1"/>
    <row r="85" ht="37" customHeight="1"/>
    <row r="86" ht="37" customHeight="1"/>
    <row r="87" ht="37" customHeight="1"/>
    <row r="88" ht="37" customHeight="1"/>
    <row r="89" ht="37" customHeight="1"/>
    <row r="90" ht="37" customHeight="1"/>
    <row r="91" ht="37" customHeight="1"/>
    <row r="92" ht="37" customHeight="1"/>
    <row r="93" ht="37" customHeight="1"/>
    <row r="94" ht="37" customHeight="1"/>
    <row r="95" ht="37" customHeight="1"/>
  </sheetData>
  <mergeCells count="1">
    <mergeCell ref="A1:D1"/>
  </mergeCells>
  <conditionalFormatting sqref="E4:E45">
    <cfRule type="cellIs" dxfId="2" priority="2"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25"/>
  <sheetViews>
    <sheetView showGridLines="0" showZeros="0" view="pageBreakPreview" zoomScaleNormal="85" workbookViewId="0">
      <selection activeCell="C12" sqref="C12"/>
    </sheetView>
  </sheetViews>
  <sheetFormatPr defaultColWidth="9" defaultRowHeight="14.25" outlineLevelCol="5"/>
  <cols>
    <col min="1" max="1" width="43.625" style="147" customWidth="1"/>
    <col min="2" max="2" width="20.625" style="149" customWidth="1"/>
    <col min="3" max="3" width="20.625" style="147" customWidth="1"/>
    <col min="4" max="4" width="20" style="395" customWidth="1"/>
    <col min="5" max="5" width="12.625" style="147"/>
    <col min="6" max="16377" width="9" style="147"/>
    <col min="16378" max="16379" width="35.625" style="147"/>
    <col min="16380" max="16384" width="9" style="147"/>
  </cols>
  <sheetData>
    <row r="1" ht="45" customHeight="1" spans="1:4">
      <c r="A1" s="152" t="s">
        <v>2449</v>
      </c>
      <c r="B1" s="152"/>
      <c r="C1" s="152"/>
      <c r="D1" s="152"/>
    </row>
    <row r="2" ht="20.1" customHeight="1" spans="1:4">
      <c r="A2" s="153"/>
      <c r="B2" s="153"/>
      <c r="C2" s="396"/>
      <c r="D2" s="397" t="s">
        <v>1</v>
      </c>
    </row>
    <row r="3" s="148" customFormat="1" ht="45" customHeight="1" spans="1:4">
      <c r="A3" s="155" t="s">
        <v>2450</v>
      </c>
      <c r="B3" s="155" t="s">
        <v>2429</v>
      </c>
      <c r="C3" s="398" t="s">
        <v>2451</v>
      </c>
      <c r="D3" s="398" t="s">
        <v>2452</v>
      </c>
    </row>
    <row r="4" ht="36" customHeight="1" spans="1:4">
      <c r="A4" s="399" t="s">
        <v>2453</v>
      </c>
      <c r="B4" s="400">
        <v>161232</v>
      </c>
      <c r="C4" s="400"/>
      <c r="D4" s="400">
        <v>161232</v>
      </c>
    </row>
    <row r="5" ht="36" customHeight="1" spans="1:6">
      <c r="A5" s="401" t="s">
        <v>2454</v>
      </c>
      <c r="B5" s="157"/>
      <c r="C5" s="157"/>
      <c r="D5" s="402"/>
      <c r="F5" s="147" t="s">
        <v>2455</v>
      </c>
    </row>
    <row r="6" ht="36" customHeight="1" spans="1:4">
      <c r="A6" s="401" t="s">
        <v>2456</v>
      </c>
      <c r="B6" s="157"/>
      <c r="C6" s="157"/>
      <c r="D6" s="402"/>
    </row>
    <row r="7" ht="36" customHeight="1" spans="1:4">
      <c r="A7" s="401" t="s">
        <v>2457</v>
      </c>
      <c r="B7" s="157">
        <v>161232</v>
      </c>
      <c r="C7" s="157"/>
      <c r="D7" s="402">
        <v>161232</v>
      </c>
    </row>
    <row r="8" ht="36" customHeight="1" spans="1:4">
      <c r="A8" s="401" t="s">
        <v>2458</v>
      </c>
      <c r="B8" s="157"/>
      <c r="C8" s="157"/>
      <c r="D8" s="402"/>
    </row>
    <row r="9" ht="36" customHeight="1" spans="1:4">
      <c r="A9" s="401" t="s">
        <v>2459</v>
      </c>
      <c r="B9" s="157"/>
      <c r="C9" s="157"/>
      <c r="D9" s="402"/>
    </row>
    <row r="10" ht="36" customHeight="1" spans="1:4">
      <c r="A10" s="401" t="s">
        <v>2460</v>
      </c>
      <c r="B10" s="157"/>
      <c r="C10" s="157"/>
      <c r="D10" s="402"/>
    </row>
    <row r="11" ht="36" customHeight="1" spans="1:4">
      <c r="A11" s="401" t="s">
        <v>2461</v>
      </c>
      <c r="B11" s="157"/>
      <c r="C11" s="157"/>
      <c r="D11" s="402"/>
    </row>
    <row r="12" ht="36" customHeight="1" spans="1:4">
      <c r="A12" s="401" t="s">
        <v>2462</v>
      </c>
      <c r="B12" s="157"/>
      <c r="C12" s="157"/>
      <c r="D12" s="402"/>
    </row>
    <row r="13" ht="36" customHeight="1" spans="1:4">
      <c r="A13" s="401" t="s">
        <v>2463</v>
      </c>
      <c r="B13" s="157"/>
      <c r="C13" s="157"/>
      <c r="D13" s="402"/>
    </row>
    <row r="14" ht="36" customHeight="1" spans="1:4">
      <c r="A14" s="401" t="s">
        <v>2464</v>
      </c>
      <c r="B14" s="157"/>
      <c r="C14" s="157"/>
      <c r="D14" s="402"/>
    </row>
    <row r="15" ht="36" customHeight="1" spans="1:4">
      <c r="A15" s="401" t="s">
        <v>2465</v>
      </c>
      <c r="B15" s="157"/>
      <c r="C15" s="157"/>
      <c r="D15" s="402"/>
    </row>
    <row r="16" ht="36" customHeight="1" spans="1:4">
      <c r="A16" s="401" t="s">
        <v>2466</v>
      </c>
      <c r="B16" s="157"/>
      <c r="C16" s="157"/>
      <c r="D16" s="402"/>
    </row>
    <row r="17" ht="36" customHeight="1" spans="1:4">
      <c r="A17" s="401" t="s">
        <v>2467</v>
      </c>
      <c r="B17" s="157"/>
      <c r="C17" s="157"/>
      <c r="D17" s="402"/>
    </row>
    <row r="18" ht="36" customHeight="1" spans="1:4">
      <c r="A18" s="401" t="s">
        <v>2468</v>
      </c>
      <c r="B18" s="157"/>
      <c r="C18" s="157"/>
      <c r="D18" s="402"/>
    </row>
    <row r="19" ht="36" customHeight="1" spans="1:4">
      <c r="A19" s="401" t="s">
        <v>2469</v>
      </c>
      <c r="B19" s="157"/>
      <c r="C19" s="157"/>
      <c r="D19" s="402"/>
    </row>
    <row r="20" ht="36" customHeight="1" spans="1:4">
      <c r="A20" s="401" t="s">
        <v>2470</v>
      </c>
      <c r="B20" s="157"/>
      <c r="C20" s="157"/>
      <c r="D20" s="402"/>
    </row>
    <row r="21" ht="36" customHeight="1" spans="1:4">
      <c r="A21" s="399" t="s">
        <v>2471</v>
      </c>
      <c r="B21" s="400">
        <f>C21+D21</f>
        <v>334424</v>
      </c>
      <c r="C21" s="400">
        <v>6404</v>
      </c>
      <c r="D21" s="400">
        <v>328020</v>
      </c>
    </row>
    <row r="22" spans="2:4">
      <c r="B22" s="403"/>
      <c r="C22" s="404"/>
      <c r="D22" s="405"/>
    </row>
    <row r="23" spans="3:3">
      <c r="C23" s="406"/>
    </row>
    <row r="24" spans="3:3">
      <c r="C24" s="406"/>
    </row>
    <row r="25" spans="3:3">
      <c r="C25" s="406"/>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20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zoomScale="80" zoomScaleNormal="80" workbookViewId="0">
      <selection activeCell="A11" sqref="A11:E11"/>
    </sheetView>
  </sheetViews>
  <sheetFormatPr defaultColWidth="9" defaultRowHeight="13.5" outlineLevelCol="4"/>
  <cols>
    <col min="1" max="1" width="42.3416666666667" style="375" customWidth="1"/>
    <col min="2" max="2" width="44.0583333333333" style="375" customWidth="1"/>
    <col min="3" max="3" width="47.025" style="375" customWidth="1"/>
    <col min="4" max="4" width="23.875" style="375" customWidth="1"/>
    <col min="5" max="5" width="24.5" style="376" customWidth="1"/>
    <col min="6" max="248" width="9" style="375"/>
    <col min="249" max="16384" width="9" style="1"/>
  </cols>
  <sheetData>
    <row r="1" s="375" customFormat="1" ht="40.5" customHeight="1" spans="1:5">
      <c r="A1" s="377" t="s">
        <v>2472</v>
      </c>
      <c r="B1" s="377"/>
      <c r="C1" s="377"/>
      <c r="D1" s="377"/>
      <c r="E1" s="378"/>
    </row>
    <row r="2" s="375" customFormat="1" ht="17.1" customHeight="1" spans="1:5">
      <c r="A2" s="379"/>
      <c r="B2" s="379"/>
      <c r="C2" s="379"/>
      <c r="D2" s="380"/>
      <c r="E2" s="381" t="s">
        <v>1</v>
      </c>
    </row>
    <row r="3" s="1" customFormat="1" ht="24.95" customHeight="1" spans="1:5">
      <c r="A3" s="382" t="s">
        <v>3</v>
      </c>
      <c r="B3" s="382" t="s">
        <v>129</v>
      </c>
      <c r="C3" s="383" t="s">
        <v>5</v>
      </c>
      <c r="D3" s="384" t="s">
        <v>2473</v>
      </c>
      <c r="E3" s="385"/>
    </row>
    <row r="4" s="1" customFormat="1" ht="24.95" customHeight="1" spans="1:5">
      <c r="A4" s="386"/>
      <c r="B4" s="386"/>
      <c r="C4" s="387"/>
      <c r="D4" s="388" t="s">
        <v>2474</v>
      </c>
      <c r="E4" s="389" t="s">
        <v>2475</v>
      </c>
    </row>
    <row r="5" s="375" customFormat="1" ht="35.1" customHeight="1" spans="1:5">
      <c r="A5" s="390" t="s">
        <v>2429</v>
      </c>
      <c r="B5" s="391">
        <v>2930</v>
      </c>
      <c r="C5" s="391">
        <v>2841</v>
      </c>
      <c r="D5" s="391">
        <f t="shared" ref="D5:D10" si="0">C5-B5</f>
        <v>-89</v>
      </c>
      <c r="E5" s="392">
        <f>D5/B5</f>
        <v>-0.0304</v>
      </c>
    </row>
    <row r="6" s="375" customFormat="1" ht="35.1" customHeight="1" spans="1:5">
      <c r="A6" s="117" t="s">
        <v>2476</v>
      </c>
      <c r="B6" s="391"/>
      <c r="C6" s="391"/>
      <c r="D6" s="391">
        <f t="shared" si="0"/>
        <v>0</v>
      </c>
      <c r="E6" s="392"/>
    </row>
    <row r="7" s="375" customFormat="1" ht="35.1" customHeight="1" spans="1:5">
      <c r="A7" s="117" t="s">
        <v>2477</v>
      </c>
      <c r="B7" s="391">
        <v>1373</v>
      </c>
      <c r="C7" s="391">
        <v>1331</v>
      </c>
      <c r="D7" s="391">
        <f t="shared" si="0"/>
        <v>-42</v>
      </c>
      <c r="E7" s="392">
        <f>D7/B7</f>
        <v>-0.0306</v>
      </c>
    </row>
    <row r="8" s="375" customFormat="1" ht="35.1" customHeight="1" spans="1:5">
      <c r="A8" s="117" t="s">
        <v>2478</v>
      </c>
      <c r="B8" s="391">
        <v>1557</v>
      </c>
      <c r="C8" s="391">
        <v>1510</v>
      </c>
      <c r="D8" s="391">
        <f t="shared" si="0"/>
        <v>-47</v>
      </c>
      <c r="E8" s="392">
        <f>D8/B8</f>
        <v>-0.0302</v>
      </c>
    </row>
    <row r="9" s="375" customFormat="1" ht="35.1" customHeight="1" spans="1:5">
      <c r="A9" s="120" t="s">
        <v>2479</v>
      </c>
      <c r="B9" s="391">
        <v>60</v>
      </c>
      <c r="C9" s="391">
        <v>18</v>
      </c>
      <c r="D9" s="391">
        <f t="shared" si="0"/>
        <v>-42</v>
      </c>
      <c r="E9" s="392">
        <f>D9/B9</f>
        <v>-0.7</v>
      </c>
    </row>
    <row r="10" s="375" customFormat="1" ht="35.1" customHeight="1" spans="1:5">
      <c r="A10" s="120" t="s">
        <v>2480</v>
      </c>
      <c r="B10" s="391">
        <v>1497</v>
      </c>
      <c r="C10" s="391">
        <v>1492</v>
      </c>
      <c r="D10" s="391">
        <f t="shared" si="0"/>
        <v>-5</v>
      </c>
      <c r="E10" s="392">
        <f>D10/B10</f>
        <v>-0.0033</v>
      </c>
    </row>
    <row r="11" s="375" customFormat="1" ht="129.95" customHeight="1" spans="1:5">
      <c r="A11" s="393" t="s">
        <v>2481</v>
      </c>
      <c r="B11" s="393"/>
      <c r="C11" s="393"/>
      <c r="D11" s="393"/>
      <c r="E11" s="394"/>
    </row>
    <row r="13" ht="214" customHeight="1"/>
  </sheetData>
  <mergeCells count="6">
    <mergeCell ref="A1:E1"/>
    <mergeCell ref="D3:E3"/>
    <mergeCell ref="A11:E11"/>
    <mergeCell ref="A3:A4"/>
    <mergeCell ref="B3:B4"/>
    <mergeCell ref="C3:C4"/>
  </mergeCells>
  <printOptions horizontalCentered="1"/>
  <pageMargins left="0.707638888888889" right="0.707638888888889" top="0.751388888888889" bottom="0.751388888888889" header="0.30625" footer="0.30625"/>
  <pageSetup paperSize="9" fitToHeight="200" orientation="landscape"/>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9"/>
  <sheetViews>
    <sheetView showGridLines="0" showZeros="0" view="pageBreakPreview" zoomScale="80" zoomScaleNormal="115" workbookViewId="0">
      <selection activeCell="C12" sqref="A1:F36"/>
    </sheetView>
  </sheetViews>
  <sheetFormatPr defaultColWidth="9" defaultRowHeight="14.25" outlineLevelCol="5"/>
  <cols>
    <col min="1" max="1" width="20.625" style="147" customWidth="1"/>
    <col min="2" max="2" width="50.75" style="147" customWidth="1"/>
    <col min="3" max="3" width="23" style="147" customWidth="1"/>
    <col min="4" max="4" width="20.625" style="147" customWidth="1"/>
    <col min="5" max="5" width="20.625" style="327" customWidth="1"/>
    <col min="6" max="6" width="3.75" style="147" customWidth="1"/>
    <col min="7" max="16357" width="9" style="147"/>
    <col min="16358" max="16358" width="45.625" style="147"/>
    <col min="16359" max="16384" width="9" style="147"/>
  </cols>
  <sheetData>
    <row r="1" ht="45" customHeight="1" spans="1:6">
      <c r="A1" s="149"/>
      <c r="B1" s="328" t="s">
        <v>2482</v>
      </c>
      <c r="C1" s="328"/>
      <c r="D1" s="328"/>
      <c r="E1" s="329"/>
      <c r="F1" s="149"/>
    </row>
    <row r="2" s="325" customFormat="1" ht="20.1" customHeight="1" spans="1:6">
      <c r="A2" s="330"/>
      <c r="B2" s="331"/>
      <c r="C2" s="368"/>
      <c r="D2" s="331"/>
      <c r="E2" s="332" t="s">
        <v>1</v>
      </c>
      <c r="F2" s="330"/>
    </row>
    <row r="3" s="326" customFormat="1" ht="45" customHeight="1" spans="1:6">
      <c r="A3" s="333" t="s">
        <v>2</v>
      </c>
      <c r="B3" s="334" t="s">
        <v>3</v>
      </c>
      <c r="C3" s="168" t="s">
        <v>4</v>
      </c>
      <c r="D3" s="168" t="s">
        <v>5</v>
      </c>
      <c r="E3" s="192" t="s">
        <v>6</v>
      </c>
      <c r="F3" s="335" t="s">
        <v>7</v>
      </c>
    </row>
    <row r="4" s="326" customFormat="1" ht="36" customHeight="1" spans="1:6">
      <c r="A4" s="303" t="s">
        <v>2483</v>
      </c>
      <c r="B4" s="299" t="s">
        <v>2484</v>
      </c>
      <c r="C4" s="336"/>
      <c r="D4" s="336"/>
      <c r="E4" s="356"/>
      <c r="F4" s="338" t="str">
        <f t="shared" ref="F4:F36" si="0">IF(LEN(A4)=7,"是",IF(B4&lt;&gt;"",IF(SUM(C4:D4)&lt;&gt;0,"是","否"),"是"))</f>
        <v>是</v>
      </c>
    </row>
    <row r="5" ht="36" customHeight="1" spans="1:6">
      <c r="A5" s="303" t="s">
        <v>2485</v>
      </c>
      <c r="B5" s="299" t="s">
        <v>2486</v>
      </c>
      <c r="C5" s="336"/>
      <c r="D5" s="336"/>
      <c r="E5" s="359"/>
      <c r="F5" s="338" t="str">
        <f t="shared" si="0"/>
        <v>是</v>
      </c>
    </row>
    <row r="6" ht="36" customHeight="1" spans="1:6">
      <c r="A6" s="303" t="s">
        <v>2487</v>
      </c>
      <c r="B6" s="299" t="s">
        <v>2488</v>
      </c>
      <c r="C6" s="336"/>
      <c r="D6" s="336"/>
      <c r="E6" s="359"/>
      <c r="F6" s="338" t="str">
        <f t="shared" si="0"/>
        <v>是</v>
      </c>
    </row>
    <row r="7" ht="36" customHeight="1" spans="1:6">
      <c r="A7" s="303" t="s">
        <v>2489</v>
      </c>
      <c r="B7" s="299" t="s">
        <v>2490</v>
      </c>
      <c r="C7" s="336"/>
      <c r="D7" s="336"/>
      <c r="E7" s="359"/>
      <c r="F7" s="338" t="str">
        <f t="shared" si="0"/>
        <v>是</v>
      </c>
    </row>
    <row r="8" ht="36" customHeight="1" spans="1:6">
      <c r="A8" s="303" t="s">
        <v>2491</v>
      </c>
      <c r="B8" s="299" t="s">
        <v>2492</v>
      </c>
      <c r="C8" s="336"/>
      <c r="D8" s="336"/>
      <c r="E8" s="359"/>
      <c r="F8" s="338" t="str">
        <f t="shared" si="0"/>
        <v>是</v>
      </c>
    </row>
    <row r="9" ht="36" customHeight="1" spans="1:6">
      <c r="A9" s="303" t="s">
        <v>2493</v>
      </c>
      <c r="B9" s="299" t="s">
        <v>2494</v>
      </c>
      <c r="C9" s="336"/>
      <c r="D9" s="336"/>
      <c r="E9" s="359"/>
      <c r="F9" s="338" t="str">
        <f t="shared" si="0"/>
        <v>是</v>
      </c>
    </row>
    <row r="10" ht="36" customHeight="1" spans="1:6">
      <c r="A10" s="303" t="s">
        <v>2495</v>
      </c>
      <c r="B10" s="299" t="s">
        <v>2496</v>
      </c>
      <c r="C10" s="336">
        <f>SUBTOTAL(9,C11:C15)</f>
        <v>13460</v>
      </c>
      <c r="D10" s="336">
        <f>SUBTOTAL(9,D11:D15)</f>
        <v>40000</v>
      </c>
      <c r="E10" s="356">
        <f>(D10-C10)/C10</f>
        <v>1.9718</v>
      </c>
      <c r="F10" s="338" t="str">
        <f t="shared" si="0"/>
        <v>是</v>
      </c>
    </row>
    <row r="11" ht="36" customHeight="1" spans="1:6">
      <c r="A11" s="303" t="s">
        <v>2497</v>
      </c>
      <c r="B11" s="302" t="s">
        <v>2498</v>
      </c>
      <c r="C11" s="339">
        <v>13259</v>
      </c>
      <c r="D11" s="339">
        <v>40000</v>
      </c>
      <c r="E11" s="356">
        <f t="shared" ref="E11:E33" si="1">(D11-C11)/C11</f>
        <v>2.0168</v>
      </c>
      <c r="F11" s="338" t="str">
        <f t="shared" si="0"/>
        <v>是</v>
      </c>
    </row>
    <row r="12" ht="36" customHeight="1" spans="1:6">
      <c r="A12" s="303" t="s">
        <v>2499</v>
      </c>
      <c r="B12" s="302" t="s">
        <v>2500</v>
      </c>
      <c r="C12" s="339">
        <v>1377</v>
      </c>
      <c r="D12" s="339"/>
      <c r="E12" s="356">
        <f t="shared" si="1"/>
        <v>-1</v>
      </c>
      <c r="F12" s="338" t="str">
        <f t="shared" si="0"/>
        <v>是</v>
      </c>
    </row>
    <row r="13" ht="36" customHeight="1" spans="1:6">
      <c r="A13" s="303" t="s">
        <v>2501</v>
      </c>
      <c r="B13" s="302" t="s">
        <v>2502</v>
      </c>
      <c r="C13" s="339"/>
      <c r="D13" s="339"/>
      <c r="E13" s="356"/>
      <c r="F13" s="338" t="str">
        <f t="shared" si="0"/>
        <v>否</v>
      </c>
    </row>
    <row r="14" ht="36" customHeight="1" spans="1:6">
      <c r="A14" s="303" t="s">
        <v>2503</v>
      </c>
      <c r="B14" s="302" t="s">
        <v>2504</v>
      </c>
      <c r="C14" s="339">
        <v>-1176</v>
      </c>
      <c r="D14" s="339"/>
      <c r="E14" s="356">
        <f t="shared" si="1"/>
        <v>-1</v>
      </c>
      <c r="F14" s="338" t="str">
        <f t="shared" si="0"/>
        <v>是</v>
      </c>
    </row>
    <row r="15" ht="36" customHeight="1" spans="1:6">
      <c r="A15" s="303" t="s">
        <v>2505</v>
      </c>
      <c r="B15" s="302" t="s">
        <v>2506</v>
      </c>
      <c r="C15" s="339"/>
      <c r="D15" s="339"/>
      <c r="E15" s="356"/>
      <c r="F15" s="338" t="str">
        <f t="shared" si="0"/>
        <v>否</v>
      </c>
    </row>
    <row r="16" ht="36" customHeight="1" spans="1:6">
      <c r="A16" s="340" t="s">
        <v>2507</v>
      </c>
      <c r="B16" s="156" t="s">
        <v>2508</v>
      </c>
      <c r="C16" s="336"/>
      <c r="D16" s="336"/>
      <c r="E16" s="356"/>
      <c r="F16" s="338" t="str">
        <f t="shared" si="0"/>
        <v>是</v>
      </c>
    </row>
    <row r="17" ht="36" customHeight="1" spans="1:6">
      <c r="A17" s="340" t="s">
        <v>2509</v>
      </c>
      <c r="B17" s="156" t="s">
        <v>2510</v>
      </c>
      <c r="C17" s="336"/>
      <c r="D17" s="336"/>
      <c r="E17" s="356"/>
      <c r="F17" s="338" t="str">
        <f t="shared" si="0"/>
        <v>是</v>
      </c>
    </row>
    <row r="18" ht="36" customHeight="1" spans="1:6">
      <c r="A18" s="340" t="s">
        <v>2511</v>
      </c>
      <c r="B18" s="158" t="s">
        <v>2512</v>
      </c>
      <c r="C18" s="339"/>
      <c r="D18" s="339"/>
      <c r="E18" s="356"/>
      <c r="F18" s="338" t="str">
        <f t="shared" si="0"/>
        <v>否</v>
      </c>
    </row>
    <row r="19" ht="36" customHeight="1" spans="1:6">
      <c r="A19" s="340" t="s">
        <v>2513</v>
      </c>
      <c r="B19" s="158" t="s">
        <v>2514</v>
      </c>
      <c r="C19" s="339"/>
      <c r="D19" s="339"/>
      <c r="E19" s="356"/>
      <c r="F19" s="338" t="str">
        <f t="shared" si="0"/>
        <v>否</v>
      </c>
    </row>
    <row r="20" ht="36" customHeight="1" spans="1:6">
      <c r="A20" s="340" t="s">
        <v>2515</v>
      </c>
      <c r="B20" s="156" t="s">
        <v>2516</v>
      </c>
      <c r="C20" s="336">
        <v>1348</v>
      </c>
      <c r="D20" s="336">
        <v>1500</v>
      </c>
      <c r="E20" s="356">
        <f t="shared" si="1"/>
        <v>0.1128</v>
      </c>
      <c r="F20" s="338" t="str">
        <f t="shared" si="0"/>
        <v>是</v>
      </c>
    </row>
    <row r="21" ht="36" customHeight="1" spans="1:6">
      <c r="A21" s="340" t="s">
        <v>2517</v>
      </c>
      <c r="B21" s="156" t="s">
        <v>2518</v>
      </c>
      <c r="C21" s="336"/>
      <c r="D21" s="336"/>
      <c r="E21" s="356"/>
      <c r="F21" s="338" t="str">
        <f t="shared" si="0"/>
        <v>是</v>
      </c>
    </row>
    <row r="22" ht="36" customHeight="1" spans="1:6">
      <c r="A22" s="340" t="s">
        <v>2519</v>
      </c>
      <c r="B22" s="156" t="s">
        <v>2520</v>
      </c>
      <c r="C22" s="336"/>
      <c r="D22" s="336"/>
      <c r="E22" s="356"/>
      <c r="F22" s="338" t="str">
        <f t="shared" si="0"/>
        <v>是</v>
      </c>
    </row>
    <row r="23" ht="36" customHeight="1" spans="1:6">
      <c r="A23" s="303" t="s">
        <v>2521</v>
      </c>
      <c r="B23" s="299" t="s">
        <v>2522</v>
      </c>
      <c r="C23" s="336"/>
      <c r="D23" s="336"/>
      <c r="E23" s="356"/>
      <c r="F23" s="338" t="str">
        <f t="shared" si="0"/>
        <v>是</v>
      </c>
    </row>
    <row r="24" ht="36" customHeight="1" spans="1:6">
      <c r="A24" s="303" t="s">
        <v>2523</v>
      </c>
      <c r="B24" s="299" t="s">
        <v>2524</v>
      </c>
      <c r="C24" s="336">
        <v>271</v>
      </c>
      <c r="D24" s="336">
        <v>300</v>
      </c>
      <c r="E24" s="356">
        <f t="shared" si="1"/>
        <v>0.107</v>
      </c>
      <c r="F24" s="338" t="str">
        <f t="shared" si="0"/>
        <v>是</v>
      </c>
    </row>
    <row r="25" ht="36" customHeight="1" spans="1:6">
      <c r="A25" s="303" t="s">
        <v>2525</v>
      </c>
      <c r="B25" s="299" t="s">
        <v>2526</v>
      </c>
      <c r="C25" s="336"/>
      <c r="D25" s="336"/>
      <c r="E25" s="356"/>
      <c r="F25" s="338" t="str">
        <f t="shared" si="0"/>
        <v>是</v>
      </c>
    </row>
    <row r="26" ht="36" customHeight="1" spans="1:6">
      <c r="A26" s="303" t="s">
        <v>2527</v>
      </c>
      <c r="B26" s="299" t="s">
        <v>2528</v>
      </c>
      <c r="C26" s="336"/>
      <c r="D26" s="336"/>
      <c r="E26" s="356"/>
      <c r="F26" s="338" t="str">
        <f t="shared" si="0"/>
        <v>是</v>
      </c>
    </row>
    <row r="27" ht="36" customHeight="1" spans="1:6">
      <c r="A27" s="303" t="s">
        <v>2529</v>
      </c>
      <c r="B27" s="299" t="s">
        <v>2530</v>
      </c>
      <c r="C27" s="336">
        <v>13280</v>
      </c>
      <c r="D27" s="336">
        <v>16300</v>
      </c>
      <c r="E27" s="356">
        <f t="shared" si="1"/>
        <v>0.2274</v>
      </c>
      <c r="F27" s="338" t="str">
        <f t="shared" si="0"/>
        <v>是</v>
      </c>
    </row>
    <row r="28" ht="36" customHeight="1" spans="1:6">
      <c r="A28" s="303"/>
      <c r="B28" s="302"/>
      <c r="C28" s="339"/>
      <c r="D28" s="339"/>
      <c r="E28" s="356"/>
      <c r="F28" s="338" t="str">
        <f t="shared" si="0"/>
        <v>是</v>
      </c>
    </row>
    <row r="29" ht="36" customHeight="1" spans="1:6">
      <c r="A29" s="311"/>
      <c r="B29" s="312" t="s">
        <v>2531</v>
      </c>
      <c r="C29" s="336">
        <f>C27+C24+C20+C10</f>
        <v>28359</v>
      </c>
      <c r="D29" s="336">
        <f>D27+D24+D20+D10</f>
        <v>58100</v>
      </c>
      <c r="E29" s="356">
        <f t="shared" si="1"/>
        <v>1.0487</v>
      </c>
      <c r="F29" s="338" t="str">
        <f t="shared" si="0"/>
        <v>是</v>
      </c>
    </row>
    <row r="30" ht="36" customHeight="1" spans="1:6">
      <c r="A30" s="341">
        <v>105</v>
      </c>
      <c r="B30" s="342" t="s">
        <v>2532</v>
      </c>
      <c r="C30" s="347">
        <v>22400</v>
      </c>
      <c r="D30" s="343"/>
      <c r="E30" s="356">
        <f t="shared" si="1"/>
        <v>-1</v>
      </c>
      <c r="F30" s="338" t="str">
        <f t="shared" si="0"/>
        <v>是</v>
      </c>
    </row>
    <row r="31" ht="36" customHeight="1" spans="1:6">
      <c r="A31" s="369">
        <v>110</v>
      </c>
      <c r="B31" s="370" t="s">
        <v>60</v>
      </c>
      <c r="C31" s="344">
        <v>6670</v>
      </c>
      <c r="D31" s="344">
        <v>6000</v>
      </c>
      <c r="E31" s="356">
        <f t="shared" si="1"/>
        <v>-0.1004</v>
      </c>
      <c r="F31" s="338" t="str">
        <f t="shared" si="0"/>
        <v>是</v>
      </c>
    </row>
    <row r="32" ht="36" customHeight="1" spans="1:6">
      <c r="A32" s="369">
        <v>11004</v>
      </c>
      <c r="B32" s="370" t="s">
        <v>2533</v>
      </c>
      <c r="C32" s="347">
        <f>SUBTOTAL(9,C33)</f>
        <v>6670</v>
      </c>
      <c r="D32" s="347">
        <f>SUBTOTAL(9,D33)</f>
        <v>6000</v>
      </c>
      <c r="E32" s="356">
        <f t="shared" si="1"/>
        <v>-0.1004</v>
      </c>
      <c r="F32" s="338" t="str">
        <f t="shared" si="0"/>
        <v>是</v>
      </c>
    </row>
    <row r="33" ht="36" customHeight="1" spans="1:6">
      <c r="A33" s="371">
        <v>1100402</v>
      </c>
      <c r="B33" s="372" t="s">
        <v>2534</v>
      </c>
      <c r="C33" s="365">
        <v>6670</v>
      </c>
      <c r="D33" s="348">
        <v>6000</v>
      </c>
      <c r="E33" s="356">
        <f t="shared" si="1"/>
        <v>-0.1004</v>
      </c>
      <c r="F33" s="338" t="str">
        <f t="shared" si="0"/>
        <v>是</v>
      </c>
    </row>
    <row r="34" ht="36" customHeight="1" spans="1:6">
      <c r="A34" s="371">
        <v>11008</v>
      </c>
      <c r="B34" s="372" t="s">
        <v>63</v>
      </c>
      <c r="C34" s="365"/>
      <c r="D34" s="348">
        <v>2889</v>
      </c>
      <c r="E34" s="356"/>
      <c r="F34" s="338" t="str">
        <f t="shared" si="0"/>
        <v>是</v>
      </c>
    </row>
    <row r="35" ht="36" customHeight="1" spans="1:6">
      <c r="A35" s="371">
        <v>11009</v>
      </c>
      <c r="B35" s="372" t="s">
        <v>64</v>
      </c>
      <c r="C35" s="365">
        <v>0</v>
      </c>
      <c r="D35" s="348"/>
      <c r="E35" s="373"/>
      <c r="F35" s="338" t="str">
        <f t="shared" si="0"/>
        <v>否</v>
      </c>
    </row>
    <row r="36" ht="36" customHeight="1" spans="1:6">
      <c r="A36" s="353"/>
      <c r="B36" s="354" t="s">
        <v>67</v>
      </c>
      <c r="C36" s="347">
        <f>C31+C30+C29</f>
        <v>57429</v>
      </c>
      <c r="D36" s="347">
        <f>D31+D30+D34+D29</f>
        <v>66989</v>
      </c>
      <c r="E36" s="356">
        <f>(D36-C36)/C36</f>
        <v>0.1665</v>
      </c>
      <c r="F36" s="338" t="str">
        <f t="shared" si="0"/>
        <v>是</v>
      </c>
    </row>
    <row r="37" spans="3:4">
      <c r="C37" s="374"/>
      <c r="D37" s="374"/>
    </row>
    <row r="39" spans="3:4">
      <c r="C39" s="374"/>
      <c r="D39" s="374"/>
    </row>
    <row r="41" spans="3:4">
      <c r="C41" s="374"/>
      <c r="D41" s="374"/>
    </row>
    <row r="42" spans="3:4">
      <c r="C42" s="374"/>
      <c r="D42" s="374"/>
    </row>
    <row r="44" spans="3:4">
      <c r="C44" s="374"/>
      <c r="D44" s="374"/>
    </row>
    <row r="45" spans="3:4">
      <c r="C45" s="374"/>
      <c r="D45" s="374"/>
    </row>
    <row r="46" spans="3:4">
      <c r="C46" s="374"/>
      <c r="D46" s="374"/>
    </row>
    <row r="47" spans="3:4">
      <c r="C47" s="374"/>
      <c r="D47" s="374"/>
    </row>
    <row r="49" spans="3:4">
      <c r="C49" s="374"/>
      <c r="D49" s="374"/>
    </row>
  </sheetData>
  <mergeCells count="1">
    <mergeCell ref="B1:E1"/>
  </mergeCells>
  <conditionalFormatting sqref="C34 B30:C33 D30:D34">
    <cfRule type="expression" dxfId="1" priority="1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1-1富源县一般公共预算收入情况表</vt:lpstr>
      <vt:lpstr>1-2富源县一般公共预算支出情况表</vt:lpstr>
      <vt:lpstr>1-3县本级一般公共预算收入情况表</vt:lpstr>
      <vt:lpstr>1-4县本级一般公共预算支出情况表（公开到项级）</vt:lpstr>
      <vt:lpstr>1-5县本级一般公共预算基本支出情况表（公开到款级）</vt:lpstr>
      <vt:lpstr>1-6一般公共预算支出表（州（市）对下转移支付项目</vt:lpstr>
      <vt:lpstr>1-7富源县分地区税收返还和转移支付预算表</vt:lpstr>
      <vt:lpstr>1-8富源县县本级“三公”经费预算财政拨款情况统计表</vt:lpstr>
      <vt:lpstr>2-1富源县政府性基金预算收入情况表</vt:lpstr>
      <vt:lpstr>2-2富源县政府性基金预算支出情况表</vt:lpstr>
      <vt:lpstr>2-3县本级政府性基金预算收入情况表</vt:lpstr>
      <vt:lpstr>2-4县本级政府性基金预算支出情况表（公开到项级）</vt:lpstr>
      <vt:lpstr>2-5县本级政府性基金支出表（州（市）对下转移支付）</vt:lpstr>
      <vt:lpstr>3-1富源县国有资本经营收入预算情况表</vt:lpstr>
      <vt:lpstr>3-2富源县国有资本经营支出预算情况表</vt:lpstr>
      <vt:lpstr>3-3县本级国有资本经营收入预算情况表</vt:lpstr>
      <vt:lpstr>3-4县本级国有资本经营支出预算情况表（公开到项级）</vt:lpstr>
      <vt:lpstr>3-5 富源县国有资本经营预算转移支付表 （分地区）</vt:lpstr>
      <vt:lpstr>3-6 国有资本经营预算转移支付表（分项目）</vt:lpstr>
      <vt:lpstr>4-1富源县社会保险基金收入预算情况表</vt:lpstr>
      <vt:lpstr>4-2富源县社会保险基金支出预算情况表</vt:lpstr>
      <vt:lpstr>4-3县本级社会保险基金收入预算情况表</vt:lpstr>
      <vt:lpstr>4-4县本级社会保险基金支出预算情况表</vt:lpstr>
      <vt:lpstr>5-1   2023年地方政府债务限额及余额预算情况表</vt:lpstr>
      <vt:lpstr>5-2  2023年地方政府一般债务余额情况表</vt:lpstr>
      <vt:lpstr>5-3  本级2023年地方政府一般债务余额情况表</vt:lpstr>
      <vt:lpstr>5-4 2023年地方政府专项债务余额情况表</vt:lpstr>
      <vt:lpstr>5-5 本级2023年地方政府专项债务余额情况表（本级）</vt:lpstr>
      <vt:lpstr>5-6 地方政府债券发行及还本付息情况表 </vt:lpstr>
      <vt:lpstr>5-72024年政府专项债务限额和余额情况表</vt:lpstr>
      <vt:lpstr>5-82024年年初新增地方政府债券资金安排表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2006-09-16T08:00:00Z</dcterms:created>
  <cp:lastPrinted>2023-01-18T17:03:00Z</cp:lastPrinted>
  <dcterms:modified xsi:type="dcterms:W3CDTF">2024-03-18T09:00:45Z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9ECE4DF744BE40778AAABE7C2A2BF1CC</vt:lpwstr>
  </property>
</Properties>
</file>